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ox\10334200_所属グループフォルダ\高圧運用Ｔ\a-14.停止・ＬＲ関係\a-05.LR料金改定（2024年4月）\01.HP対応\02.約款変更届出（プレス）\02.影響額試算ツール\"/>
    </mc:Choice>
  </mc:AlternateContent>
  <bookViews>
    <workbookView xWindow="20370" yWindow="-120" windowWidth="19440" windowHeight="15000"/>
  </bookViews>
  <sheets>
    <sheet name="影響額試算" sheetId="3" r:id="rId1"/>
  </sheets>
  <definedNames>
    <definedName name="_xlnm.Print_Area" localSheetId="0">影響額試算!$A$1:$P$44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3" l="1"/>
  <c r="Y30" i="3" s="1"/>
  <c r="Y40" i="3"/>
  <c r="Y12" i="3"/>
  <c r="Y42" i="3" l="1"/>
  <c r="AG45" i="3"/>
  <c r="AG47" i="3" s="1"/>
  <c r="Y45" i="3"/>
  <c r="Y47" i="3" s="1"/>
  <c r="J10" i="3"/>
  <c r="AG28" i="3"/>
  <c r="AG30" i="3" s="1"/>
  <c r="L10" i="3" s="1"/>
  <c r="AG40" i="3"/>
  <c r="AG42" i="3" s="1"/>
  <c r="L12" i="3" s="1"/>
  <c r="AG34" i="3"/>
  <c r="L11" i="3" s="1"/>
  <c r="J28" i="3" s="1"/>
  <c r="AG12" i="3"/>
  <c r="AG17" i="3"/>
  <c r="AG22" i="3"/>
  <c r="J12" i="3" l="1"/>
  <c r="D29" i="3" s="1"/>
  <c r="Y18" i="3"/>
  <c r="C26" i="3" l="1"/>
  <c r="Y22" i="3" l="1"/>
  <c r="L27" i="3"/>
  <c r="L28" i="3"/>
  <c r="L29" i="3"/>
  <c r="L30" i="3"/>
  <c r="L26" i="3"/>
  <c r="J29" i="3"/>
  <c r="J30" i="3"/>
  <c r="J27" i="3"/>
  <c r="E5" i="3"/>
  <c r="F27" i="3"/>
  <c r="F29" i="3"/>
  <c r="F30" i="3"/>
  <c r="F26" i="3"/>
  <c r="D28" i="3"/>
  <c r="D30" i="3"/>
  <c r="D27" i="3"/>
  <c r="I35" i="3" l="1"/>
  <c r="N28" i="3"/>
  <c r="N30" i="3"/>
  <c r="H30" i="3"/>
  <c r="N27" i="3"/>
  <c r="H27" i="3"/>
  <c r="N29" i="3"/>
  <c r="H29" i="3"/>
  <c r="J8" i="3" l="1"/>
  <c r="J7" i="3"/>
  <c r="D24" i="3" s="1"/>
  <c r="L25" i="3" l="1"/>
  <c r="F25" i="3" l="1"/>
  <c r="G25" i="3" s="1"/>
  <c r="M25" i="3"/>
  <c r="L9" i="3" l="1"/>
  <c r="L8" i="3"/>
  <c r="L7" i="3"/>
  <c r="J26" i="3" l="1"/>
  <c r="N26" i="3" s="1"/>
  <c r="J24" i="3"/>
  <c r="F24" i="3" l="1"/>
  <c r="H24" i="3" s="1"/>
  <c r="J9" i="3" l="1"/>
  <c r="D26" i="3" s="1"/>
  <c r="H26" i="3" s="1"/>
  <c r="D25" i="3" l="1"/>
  <c r="L24" i="3"/>
  <c r="N24" i="3" s="1"/>
  <c r="H25" i="3" l="1"/>
  <c r="G31" i="3" s="1"/>
  <c r="J25" i="3"/>
  <c r="N25" i="3" s="1"/>
  <c r="M31" i="3" s="1"/>
  <c r="K32" i="3" l="1"/>
</calcChain>
</file>

<file path=xl/sharedStrings.xml><?xml version="1.0" encoding="utf-8"?>
<sst xmlns="http://schemas.openxmlformats.org/spreadsheetml/2006/main" count="213" uniqueCount="93">
  <si>
    <t>試算条件</t>
    <rPh sb="0" eb="2">
      <t>シサン</t>
    </rPh>
    <rPh sb="2" eb="4">
      <t>ジョウケン</t>
    </rPh>
    <phoneticPr fontId="3"/>
  </si>
  <si>
    <t>契約種別</t>
    <rPh sb="0" eb="2">
      <t>ケイヤク</t>
    </rPh>
    <rPh sb="2" eb="4">
      <t>シュベツ</t>
    </rPh>
    <phoneticPr fontId="3"/>
  </si>
  <si>
    <t>供給電圧</t>
    <rPh sb="0" eb="2">
      <t>キョウキュウ</t>
    </rPh>
    <rPh sb="2" eb="4">
      <t>デンアツ</t>
    </rPh>
    <phoneticPr fontId="3"/>
  </si>
  <si>
    <t>契約電力</t>
    <rPh sb="0" eb="2">
      <t>ケイヤク</t>
    </rPh>
    <rPh sb="2" eb="4">
      <t>デンリョク</t>
    </rPh>
    <phoneticPr fontId="3"/>
  </si>
  <si>
    <t>使用電力量</t>
    <rPh sb="0" eb="2">
      <t>シヨウ</t>
    </rPh>
    <rPh sb="2" eb="4">
      <t>デンリョク</t>
    </rPh>
    <rPh sb="4" eb="5">
      <t>リョウ</t>
    </rPh>
    <phoneticPr fontId="3"/>
  </si>
  <si>
    <t>力率</t>
    <rPh sb="0" eb="2">
      <t>リキリツ</t>
    </rPh>
    <phoneticPr fontId="3"/>
  </si>
  <si>
    <t>最終保障電力Ａ</t>
  </si>
  <si>
    <t>最終保障電力Ａ</t>
    <rPh sb="0" eb="2">
      <t>サイシュウ</t>
    </rPh>
    <rPh sb="2" eb="4">
      <t>ホショウ</t>
    </rPh>
    <rPh sb="4" eb="6">
      <t>デンリョク</t>
    </rPh>
    <phoneticPr fontId="3"/>
  </si>
  <si>
    <t>最終保障電力Ｂ</t>
  </si>
  <si>
    <t>最終保障電力Ｂ</t>
    <rPh sb="0" eb="2">
      <t>サイシュウ</t>
    </rPh>
    <rPh sb="2" eb="4">
      <t>ホショウ</t>
    </rPh>
    <rPh sb="4" eb="6">
      <t>デンリョク</t>
    </rPh>
    <phoneticPr fontId="3"/>
  </si>
  <si>
    <t>kV</t>
    <phoneticPr fontId="3"/>
  </si>
  <si>
    <t>電圧</t>
    <rPh sb="0" eb="2">
      <t>デンアツ</t>
    </rPh>
    <phoneticPr fontId="3"/>
  </si>
  <si>
    <t>kW</t>
    <phoneticPr fontId="3"/>
  </si>
  <si>
    <t>％</t>
    <phoneticPr fontId="3"/>
  </si>
  <si>
    <t>基本料金</t>
    <rPh sb="0" eb="2">
      <t>キホン</t>
    </rPh>
    <rPh sb="2" eb="4">
      <t>リョウキン</t>
    </rPh>
    <phoneticPr fontId="3"/>
  </si>
  <si>
    <t>電力量料金</t>
    <rPh sb="0" eb="5">
      <t>デンリョクリョウリョウキン</t>
    </rPh>
    <phoneticPr fontId="3"/>
  </si>
  <si>
    <t>夏季</t>
    <rPh sb="0" eb="2">
      <t>カキ</t>
    </rPh>
    <phoneticPr fontId="3"/>
  </si>
  <si>
    <t>その他季</t>
    <rPh sb="2" eb="3">
      <t>タ</t>
    </rPh>
    <rPh sb="3" eb="4">
      <t>キ</t>
    </rPh>
    <phoneticPr fontId="3"/>
  </si>
  <si>
    <t>円</t>
    <rPh sb="0" eb="1">
      <t>エン</t>
    </rPh>
    <phoneticPr fontId="3"/>
  </si>
  <si>
    <t>夏季料金</t>
    <rPh sb="0" eb="2">
      <t>カキ</t>
    </rPh>
    <rPh sb="2" eb="4">
      <t>リョウキン</t>
    </rPh>
    <phoneticPr fontId="2"/>
  </si>
  <si>
    <t>その他季料金</t>
    <rPh sb="2" eb="3">
      <t>タ</t>
    </rPh>
    <rPh sb="3" eb="4">
      <t>キ</t>
    </rPh>
    <rPh sb="4" eb="6">
      <t>リョウキン</t>
    </rPh>
    <phoneticPr fontId="2"/>
  </si>
  <si>
    <t>基本料金</t>
    <rPh sb="0" eb="4">
      <t>キホンリョウキン</t>
    </rPh>
    <phoneticPr fontId="3"/>
  </si>
  <si>
    <t>力率修正額</t>
    <rPh sb="0" eb="2">
      <t>リキリツ</t>
    </rPh>
    <rPh sb="2" eb="4">
      <t>シュウセイ</t>
    </rPh>
    <rPh sb="4" eb="5">
      <t>ガク</t>
    </rPh>
    <phoneticPr fontId="3"/>
  </si>
  <si>
    <t>合計</t>
    <rPh sb="0" eb="2">
      <t>ゴウケイ</t>
    </rPh>
    <phoneticPr fontId="3"/>
  </si>
  <si>
    <t>内訳</t>
    <rPh sb="0" eb="2">
      <t>ウチワケ</t>
    </rPh>
    <phoneticPr fontId="3"/>
  </si>
  <si>
    <t>×</t>
    <phoneticPr fontId="3"/>
  </si>
  <si>
    <t>kＷ</t>
    <phoneticPr fontId="3"/>
  </si>
  <si>
    <t>kWh</t>
    <phoneticPr fontId="3"/>
  </si>
  <si>
    <t>電圧</t>
    <rPh sb="0" eb="2">
      <t>デンアツ</t>
    </rPh>
    <phoneticPr fontId="3"/>
  </si>
  <si>
    <t>１．ご請求月（単月）による算定</t>
    <rPh sb="3" eb="5">
      <t>セイキュウ</t>
    </rPh>
    <rPh sb="5" eb="6">
      <t>ヅキ</t>
    </rPh>
    <rPh sb="7" eb="8">
      <t>タン</t>
    </rPh>
    <rPh sb="8" eb="9">
      <t>ゲツ</t>
    </rPh>
    <rPh sb="13" eb="15">
      <t>サンテイ</t>
    </rPh>
    <phoneticPr fontId="3"/>
  </si>
  <si>
    <t>①</t>
    <phoneticPr fontId="3"/>
  </si>
  <si>
    <t>②</t>
    <phoneticPr fontId="3"/>
  </si>
  <si>
    <t>③</t>
    <phoneticPr fontId="3"/>
  </si>
  <si>
    <t>④</t>
    <phoneticPr fontId="3"/>
  </si>
  <si>
    <t>⑤</t>
    <phoneticPr fontId="3"/>
  </si>
  <si>
    <t>kWh/月</t>
    <rPh sb="4" eb="5">
      <t>ツキ</t>
    </rPh>
    <phoneticPr fontId="3"/>
  </si>
  <si>
    <t>円/kW</t>
    <rPh sb="0" eb="1">
      <t>エン</t>
    </rPh>
    <phoneticPr fontId="3"/>
  </si>
  <si>
    <t>円/kWh</t>
    <rPh sb="0" eb="1">
      <t>エン</t>
    </rPh>
    <phoneticPr fontId="3"/>
  </si>
  <si>
    <t>旧採用単価</t>
    <rPh sb="0" eb="1">
      <t>キュウ</t>
    </rPh>
    <rPh sb="1" eb="3">
      <t>サイヨウ</t>
    </rPh>
    <rPh sb="3" eb="5">
      <t>タンカ</t>
    </rPh>
    <phoneticPr fontId="3"/>
  </si>
  <si>
    <t>新採用単価</t>
    <rPh sb="0" eb="1">
      <t>シン</t>
    </rPh>
    <rPh sb="1" eb="3">
      <t>サイヨウ</t>
    </rPh>
    <rPh sb="3" eb="5">
      <t>タンカ</t>
    </rPh>
    <phoneticPr fontId="3"/>
  </si>
  <si>
    <t>燃料費調整額</t>
    <rPh sb="0" eb="3">
      <t>ネンリョウヒ</t>
    </rPh>
    <rPh sb="3" eb="5">
      <t>チョウセイ</t>
    </rPh>
    <rPh sb="5" eb="6">
      <t>ガク</t>
    </rPh>
    <phoneticPr fontId="3"/>
  </si>
  <si>
    <t>市場価格調整額</t>
    <rPh sb="0" eb="2">
      <t>シジョウ</t>
    </rPh>
    <rPh sb="2" eb="4">
      <t>カカク</t>
    </rPh>
    <rPh sb="4" eb="6">
      <t>チョウセイ</t>
    </rPh>
    <rPh sb="6" eb="7">
      <t>ガク</t>
    </rPh>
    <phoneticPr fontId="3"/>
  </si>
  <si>
    <t>再エネ賦課金</t>
    <rPh sb="0" eb="1">
      <t>サイ</t>
    </rPh>
    <rPh sb="3" eb="6">
      <t>フカキン</t>
    </rPh>
    <phoneticPr fontId="3"/>
  </si>
  <si>
    <t>単価改定影響額</t>
    <rPh sb="0" eb="2">
      <t>タンカ</t>
    </rPh>
    <rPh sb="2" eb="4">
      <t>カイテイ</t>
    </rPh>
    <rPh sb="4" eb="7">
      <t>エイキョウガク</t>
    </rPh>
    <phoneticPr fontId="3"/>
  </si>
  <si>
    <t>＜簡易試算結果＞</t>
    <rPh sb="1" eb="3">
      <t>カンイ</t>
    </rPh>
    <rPh sb="3" eb="5">
      <t>シサン</t>
    </rPh>
    <rPh sb="5" eb="7">
      <t>ケッカ</t>
    </rPh>
    <phoneticPr fontId="3"/>
  </si>
  <si>
    <t>簡易試算</t>
    <rPh sb="0" eb="2">
      <t>カンイ</t>
    </rPh>
    <rPh sb="2" eb="4">
      <t>シサン</t>
    </rPh>
    <phoneticPr fontId="3"/>
  </si>
  <si>
    <t>※１　「夏季」とは毎年7月1日～9月30日の期間をいい、その他の期間を「その他季」といいます。</t>
    <rPh sb="4" eb="6">
      <t>カキ</t>
    </rPh>
    <rPh sb="9" eb="11">
      <t>マイトシ</t>
    </rPh>
    <rPh sb="12" eb="13">
      <t>ガツ</t>
    </rPh>
    <rPh sb="14" eb="15">
      <t>ニチ</t>
    </rPh>
    <rPh sb="17" eb="18">
      <t>ガツ</t>
    </rPh>
    <rPh sb="20" eb="21">
      <t>ニチ</t>
    </rPh>
    <rPh sb="22" eb="24">
      <t>キカン</t>
    </rPh>
    <rPh sb="30" eb="31">
      <t>タ</t>
    </rPh>
    <rPh sb="32" eb="34">
      <t>キカン</t>
    </rPh>
    <rPh sb="38" eb="39">
      <t>タ</t>
    </rPh>
    <rPh sb="39" eb="40">
      <t>キ</t>
    </rPh>
    <phoneticPr fontId="3"/>
  </si>
  <si>
    <t>最終保障供給料金は、お客さまの過度な負担とならないものとしつつ、電力小売市場における適正な価格形成や自由競争を阻害することが無いよう、</t>
    <phoneticPr fontId="31"/>
  </si>
  <si>
    <t>小売電気事業者の一覧は、資源エネルギー庁のホームページをご参照ください。</t>
    <rPh sb="29" eb="31">
      <t>サンショウ</t>
    </rPh>
    <phoneticPr fontId="31"/>
  </si>
  <si>
    <t>資源エネルギー庁のホームページ（登録小売電気事業者一覧）</t>
    <phoneticPr fontId="31"/>
  </si>
  <si>
    <t>https://www.enecho.meti.go.jp/category/electricity_and_gas/electric/summary/retailers_list/</t>
    <phoneticPr fontId="31"/>
  </si>
  <si>
    <t>２．小売電気事業者への契約先変更のご検討のお願い</t>
    <rPh sb="2" eb="4">
      <t>コウリ</t>
    </rPh>
    <rPh sb="4" eb="6">
      <t>デンキ</t>
    </rPh>
    <rPh sb="6" eb="9">
      <t>ジギョウシャ</t>
    </rPh>
    <rPh sb="11" eb="13">
      <t>ケイヤク</t>
    </rPh>
    <rPh sb="14" eb="16">
      <t>ヘンコウ</t>
    </rPh>
    <rPh sb="17" eb="19">
      <t>ケントウ</t>
    </rPh>
    <rPh sb="21" eb="22">
      <t>ネガ</t>
    </rPh>
    <phoneticPr fontId="31"/>
  </si>
  <si>
    <t>つきましては、最終保障供給料金の見直し内容をご確認いただくとともに、小売電気事業者への契約先の変更をご検討いただきますようお願い申し上げます。</t>
    <phoneticPr fontId="3"/>
  </si>
  <si>
    <t>みなし小売電気事業者（関西電力株式会社）が設定している標準的な料金メニューをもとに２割増し相当の料金を適用しています。</t>
    <phoneticPr fontId="3"/>
  </si>
  <si>
    <t>⑥</t>
    <phoneticPr fontId="31"/>
  </si>
  <si>
    <t>「試算条件」　①～⑥の全てをご入力ください。</t>
    <rPh sb="1" eb="3">
      <t>シサン</t>
    </rPh>
    <rPh sb="3" eb="5">
      <t>ジョウケン</t>
    </rPh>
    <rPh sb="11" eb="12">
      <t>スベ</t>
    </rPh>
    <rPh sb="15" eb="17">
      <t>ニュウリョク</t>
    </rPh>
    <phoneticPr fontId="3"/>
  </si>
  <si>
    <t>市場価格調整単価</t>
    <rPh sb="0" eb="2">
      <t>シジョウ</t>
    </rPh>
    <rPh sb="2" eb="4">
      <t>カカク</t>
    </rPh>
    <rPh sb="4" eb="6">
      <t>チョウセイ</t>
    </rPh>
    <rPh sb="6" eb="8">
      <t>タンカ</t>
    </rPh>
    <phoneticPr fontId="3"/>
  </si>
  <si>
    <t>加重平均市場価格調整単価</t>
    <rPh sb="0" eb="2">
      <t>カジュウ</t>
    </rPh>
    <rPh sb="2" eb="4">
      <t>ヘイキン</t>
    </rPh>
    <rPh sb="4" eb="6">
      <t>シジョウ</t>
    </rPh>
    <rPh sb="6" eb="8">
      <t>カカク</t>
    </rPh>
    <rPh sb="8" eb="10">
      <t>チョウセイ</t>
    </rPh>
    <rPh sb="10" eb="12">
      <t>タンカ</t>
    </rPh>
    <phoneticPr fontId="3"/>
  </si>
  <si>
    <t>加重平均市場価格調整額</t>
    <rPh sb="0" eb="2">
      <t>カジュウ</t>
    </rPh>
    <rPh sb="2" eb="4">
      <t>ヘイキン</t>
    </rPh>
    <rPh sb="4" eb="6">
      <t>シジョウ</t>
    </rPh>
    <rPh sb="6" eb="8">
      <t>カカク</t>
    </rPh>
    <rPh sb="8" eb="10">
      <t>チョウセイ</t>
    </rPh>
    <rPh sb="10" eb="11">
      <t>ガク</t>
    </rPh>
    <phoneticPr fontId="3"/>
  </si>
  <si>
    <t>夏季</t>
    <rPh sb="0" eb="2">
      <t>カキ</t>
    </rPh>
    <phoneticPr fontId="3"/>
  </si>
  <si>
    <t>その他季</t>
    <rPh sb="2" eb="3">
      <t>タ</t>
    </rPh>
    <rPh sb="3" eb="4">
      <t>キ</t>
    </rPh>
    <phoneticPr fontId="3"/>
  </si>
  <si>
    <t>※２　赤枠内の各単価については、見直し後（2024年4月以降）の各単価が燃料価格や卸電力取引市場価格等</t>
    <rPh sb="3" eb="4">
      <t>アカ</t>
    </rPh>
    <rPh sb="4" eb="5">
      <t>ワク</t>
    </rPh>
    <rPh sb="5" eb="6">
      <t>ナイ</t>
    </rPh>
    <rPh sb="7" eb="8">
      <t>カク</t>
    </rPh>
    <rPh sb="8" eb="10">
      <t>タンカ</t>
    </rPh>
    <rPh sb="16" eb="18">
      <t>ミナオ</t>
    </rPh>
    <rPh sb="19" eb="20">
      <t>アト</t>
    </rPh>
    <rPh sb="25" eb="26">
      <t>ネン</t>
    </rPh>
    <rPh sb="27" eb="28">
      <t>ガツ</t>
    </rPh>
    <rPh sb="28" eb="30">
      <t>イコウ</t>
    </rPh>
    <rPh sb="32" eb="33">
      <t>カク</t>
    </rPh>
    <rPh sb="33" eb="35">
      <t>タンカ</t>
    </rPh>
    <rPh sb="36" eb="38">
      <t>ネンリョウ</t>
    </rPh>
    <rPh sb="38" eb="40">
      <t>カカク</t>
    </rPh>
    <rPh sb="41" eb="42">
      <t>オロシ</t>
    </rPh>
    <rPh sb="42" eb="44">
      <t>デンリョク</t>
    </rPh>
    <rPh sb="44" eb="46">
      <t>トリヒキ</t>
    </rPh>
    <rPh sb="46" eb="48">
      <t>シジョウ</t>
    </rPh>
    <rPh sb="48" eb="50">
      <t>カカク</t>
    </rPh>
    <rPh sb="50" eb="51">
      <t>ナド</t>
    </rPh>
    <phoneticPr fontId="3"/>
  </si>
  <si>
    <t>　　　　により変動することから、2024年4月の電気料金に適用される諸元（燃料価格や卸電力取引市場価格等）</t>
    <rPh sb="7" eb="9">
      <t>ヘンドウ</t>
    </rPh>
    <rPh sb="20" eb="21">
      <t>ネン</t>
    </rPh>
    <rPh sb="22" eb="23">
      <t>ガツ</t>
    </rPh>
    <rPh sb="24" eb="26">
      <t>デンキ</t>
    </rPh>
    <rPh sb="26" eb="28">
      <t>リョウキン</t>
    </rPh>
    <rPh sb="29" eb="31">
      <t>テキヨウ</t>
    </rPh>
    <rPh sb="34" eb="36">
      <t>ショゲン</t>
    </rPh>
    <rPh sb="37" eb="39">
      <t>ネンリョウ</t>
    </rPh>
    <rPh sb="39" eb="41">
      <t>カカク</t>
    </rPh>
    <rPh sb="42" eb="43">
      <t>オロシ</t>
    </rPh>
    <rPh sb="43" eb="45">
      <t>デンリョク</t>
    </rPh>
    <rPh sb="45" eb="47">
      <t>トリヒキ</t>
    </rPh>
    <rPh sb="47" eb="49">
      <t>シジョウ</t>
    </rPh>
    <rPh sb="49" eb="51">
      <t>カカク</t>
    </rPh>
    <rPh sb="51" eb="52">
      <t>ナド</t>
    </rPh>
    <phoneticPr fontId="3"/>
  </si>
  <si>
    <t>燃料費調整単価※３</t>
    <rPh sb="0" eb="3">
      <t>ネンリョウヒ</t>
    </rPh>
    <rPh sb="3" eb="5">
      <t>チョウセイ</t>
    </rPh>
    <rPh sb="5" eb="7">
      <t>タンカ</t>
    </rPh>
    <phoneticPr fontId="3"/>
  </si>
  <si>
    <t>※３　供給電圧が６ｋVの場合の燃料費調整単価には、国による電気・ガス価格激変緩和対策事業における</t>
    <rPh sb="3" eb="5">
      <t>キョウキュウ</t>
    </rPh>
    <rPh sb="5" eb="7">
      <t>デンアツ</t>
    </rPh>
    <rPh sb="12" eb="14">
      <t>バアイ</t>
    </rPh>
    <rPh sb="15" eb="18">
      <t>ネンリョウヒ</t>
    </rPh>
    <rPh sb="18" eb="20">
      <t>チョウセイ</t>
    </rPh>
    <rPh sb="20" eb="22">
      <t>タンカ</t>
    </rPh>
    <rPh sb="25" eb="26">
      <t>クニ</t>
    </rPh>
    <rPh sb="29" eb="31">
      <t>デンキ</t>
    </rPh>
    <rPh sb="34" eb="36">
      <t>カカク</t>
    </rPh>
    <rPh sb="36" eb="38">
      <t>ゲキヘン</t>
    </rPh>
    <rPh sb="38" eb="40">
      <t>カンワ</t>
    </rPh>
    <rPh sb="40" eb="42">
      <t>タイサク</t>
    </rPh>
    <rPh sb="42" eb="44">
      <t>ジギョウ</t>
    </rPh>
    <phoneticPr fontId="3"/>
  </si>
  <si>
    <t>　　　　値引額が含まれてます。</t>
    <phoneticPr fontId="3"/>
  </si>
  <si>
    <t>使用期間</t>
    <rPh sb="0" eb="2">
      <t>シヨウ</t>
    </rPh>
    <rPh sb="2" eb="4">
      <t>キカン</t>
    </rPh>
    <phoneticPr fontId="3"/>
  </si>
  <si>
    <t>　　　　を基準（固定値）として試算しております。</t>
    <rPh sb="5" eb="7">
      <t>キジュン</t>
    </rPh>
    <rPh sb="8" eb="11">
      <t>コテイチ</t>
    </rPh>
    <rPh sb="15" eb="17">
      <t>シサン</t>
    </rPh>
    <phoneticPr fontId="3"/>
  </si>
  <si>
    <t>500kW未満</t>
    <rPh sb="5" eb="7">
      <t>ミマン</t>
    </rPh>
    <phoneticPr fontId="3"/>
  </si>
  <si>
    <t>500kW以上</t>
    <rPh sb="5" eb="7">
      <t>イジョウ</t>
    </rPh>
    <phoneticPr fontId="3"/>
  </si>
  <si>
    <t>容量判定</t>
    <rPh sb="0" eb="2">
      <t>ヨウリョウ</t>
    </rPh>
    <rPh sb="2" eb="4">
      <t>ハンテイ</t>
    </rPh>
    <phoneticPr fontId="3"/>
  </si>
  <si>
    <t>項目不足</t>
    <rPh sb="0" eb="2">
      <t>コウモク</t>
    </rPh>
    <rPh sb="2" eb="4">
      <t>ブソク</t>
    </rPh>
    <phoneticPr fontId="3"/>
  </si>
  <si>
    <t>①～⑥の試算条件を全て入力してください。</t>
    <rPh sb="4" eb="6">
      <t>シサン</t>
    </rPh>
    <rPh sb="6" eb="8">
      <t>ジョウケン</t>
    </rPh>
    <rPh sb="9" eb="10">
      <t>スベ</t>
    </rPh>
    <rPh sb="11" eb="13">
      <t>ニュウリョク</t>
    </rPh>
    <phoneticPr fontId="3"/>
  </si>
  <si>
    <r>
      <t xml:space="preserve">使用期間 </t>
    </r>
    <r>
      <rPr>
        <sz val="14"/>
        <color indexed="8"/>
        <rFont val="Meiryo UI"/>
        <family val="3"/>
        <charset val="128"/>
      </rPr>
      <t>※１</t>
    </r>
    <rPh sb="0" eb="2">
      <t>シヨウ</t>
    </rPh>
    <rPh sb="2" eb="4">
      <t>キカン</t>
    </rPh>
    <phoneticPr fontId="31"/>
  </si>
  <si>
    <t xml:space="preserve">最終保障供給料金　影響額試算ツール </t>
    <rPh sb="0" eb="8">
      <t>サイシュウホショウキョウキュウリョウキン</t>
    </rPh>
    <rPh sb="9" eb="11">
      <t>エイキョウ</t>
    </rPh>
    <rPh sb="11" eb="12">
      <t>ガク</t>
    </rPh>
    <rPh sb="12" eb="14">
      <t>シサン</t>
    </rPh>
    <phoneticPr fontId="3"/>
  </si>
  <si>
    <t>上記試算条件により算定した料金内訳については以下のとおりとなります。試算ツールのため概算の影響額であり、実際の影響額と異なる場合がございますがあらかじめご了承ください。</t>
    <rPh sb="0" eb="2">
      <t>ジョウキ</t>
    </rPh>
    <rPh sb="2" eb="4">
      <t>シサン</t>
    </rPh>
    <rPh sb="4" eb="6">
      <t>ジョウケン</t>
    </rPh>
    <rPh sb="9" eb="11">
      <t>サンテイ</t>
    </rPh>
    <rPh sb="13" eb="15">
      <t>リョウキン</t>
    </rPh>
    <rPh sb="15" eb="17">
      <t>ウチワケ</t>
    </rPh>
    <rPh sb="22" eb="24">
      <t>イカ</t>
    </rPh>
    <rPh sb="34" eb="36">
      <t>シサン</t>
    </rPh>
    <phoneticPr fontId="3"/>
  </si>
  <si>
    <t>見直し前</t>
    <rPh sb="0" eb="2">
      <t>ミナオ</t>
    </rPh>
    <rPh sb="3" eb="4">
      <t>マエ</t>
    </rPh>
    <phoneticPr fontId="3"/>
  </si>
  <si>
    <t>見直し後</t>
    <rPh sb="0" eb="2">
      <t>ミナオ</t>
    </rPh>
    <rPh sb="3" eb="4">
      <t>アト</t>
    </rPh>
    <phoneticPr fontId="3"/>
  </si>
  <si>
    <t>－</t>
    <phoneticPr fontId="3"/>
  </si>
  <si>
    <t>＜留意事項＞</t>
    <rPh sb="1" eb="3">
      <t>リュウイ</t>
    </rPh>
    <rPh sb="3" eb="5">
      <t>ジコウ</t>
    </rPh>
    <phoneticPr fontId="3"/>
  </si>
  <si>
    <t>・消費税等相当額が含まれております。</t>
    <rPh sb="1" eb="4">
      <t>ショウヒゼイ</t>
    </rPh>
    <rPh sb="4" eb="5">
      <t>ナド</t>
    </rPh>
    <rPh sb="5" eb="7">
      <t>ソウトウ</t>
    </rPh>
    <rPh sb="7" eb="8">
      <t>ガク</t>
    </rPh>
    <rPh sb="9" eb="10">
      <t>フク</t>
    </rPh>
    <phoneticPr fontId="3"/>
  </si>
  <si>
    <t>・最終保障予備電力の金額は含まれておりません。</t>
    <rPh sb="1" eb="3">
      <t>サイシュウ</t>
    </rPh>
    <rPh sb="3" eb="5">
      <t>ホショウ</t>
    </rPh>
    <rPh sb="5" eb="7">
      <t>ヨビ</t>
    </rPh>
    <rPh sb="7" eb="9">
      <t>デンリョク</t>
    </rPh>
    <rPh sb="10" eb="12">
      <t>キンガク</t>
    </rPh>
    <rPh sb="13" eb="14">
      <t>フク</t>
    </rPh>
    <phoneticPr fontId="3"/>
  </si>
  <si>
    <t>・本試算は、入力いただいた試算条件から試算した参考値であり、今後のお客さまの電気のご使用状況、卸電力取引市場価格の変動や燃料費調整単価等の変動によって値は変わります。</t>
    <rPh sb="1" eb="2">
      <t>ホン</t>
    </rPh>
    <rPh sb="2" eb="4">
      <t>シサン</t>
    </rPh>
    <rPh sb="6" eb="8">
      <t>ニュウリョク</t>
    </rPh>
    <rPh sb="13" eb="15">
      <t>シサン</t>
    </rPh>
    <rPh sb="15" eb="17">
      <t>ジョウケン</t>
    </rPh>
    <rPh sb="19" eb="21">
      <t>シサン</t>
    </rPh>
    <rPh sb="23" eb="25">
      <t>サンコウ</t>
    </rPh>
    <rPh sb="25" eb="26">
      <t>アタイ</t>
    </rPh>
    <rPh sb="30" eb="32">
      <t>コンゴ</t>
    </rPh>
    <rPh sb="34" eb="35">
      <t>キャク</t>
    </rPh>
    <rPh sb="38" eb="40">
      <t>デンキ</t>
    </rPh>
    <rPh sb="42" eb="44">
      <t>シヨウ</t>
    </rPh>
    <rPh sb="44" eb="46">
      <t>ジョウキョウ</t>
    </rPh>
    <rPh sb="47" eb="48">
      <t>オロシ</t>
    </rPh>
    <rPh sb="48" eb="50">
      <t>デンリョク</t>
    </rPh>
    <rPh sb="50" eb="52">
      <t>トリヒキ</t>
    </rPh>
    <rPh sb="52" eb="54">
      <t>シジョウ</t>
    </rPh>
    <rPh sb="54" eb="56">
      <t>カカク</t>
    </rPh>
    <rPh sb="57" eb="59">
      <t>ヘンドウ</t>
    </rPh>
    <rPh sb="60" eb="63">
      <t>ネンリョウヒ</t>
    </rPh>
    <rPh sb="63" eb="65">
      <t>チョウセイ</t>
    </rPh>
    <rPh sb="65" eb="67">
      <t>タンカ</t>
    </rPh>
    <rPh sb="67" eb="68">
      <t>ナド</t>
    </rPh>
    <phoneticPr fontId="3"/>
  </si>
  <si>
    <t>基本料金</t>
    <rPh sb="0" eb="2">
      <t>キホン</t>
    </rPh>
    <rPh sb="2" eb="4">
      <t>リョウキン</t>
    </rPh>
    <phoneticPr fontId="3"/>
  </si>
  <si>
    <t>従量料金</t>
    <rPh sb="0" eb="2">
      <t>ジュウリョウ</t>
    </rPh>
    <rPh sb="2" eb="4">
      <t>リョウキン</t>
    </rPh>
    <phoneticPr fontId="3"/>
  </si>
  <si>
    <t>燃料費調整単価</t>
    <rPh sb="0" eb="3">
      <t>ネンリョウヒ</t>
    </rPh>
    <rPh sb="3" eb="5">
      <t>チョウセイ</t>
    </rPh>
    <rPh sb="5" eb="7">
      <t>タンカ</t>
    </rPh>
    <phoneticPr fontId="3"/>
  </si>
  <si>
    <t>加重平均市場価格調整単価</t>
    <rPh sb="0" eb="10">
      <t>カジュウヘイキンシジョウカカクチョウセイ</t>
    </rPh>
    <rPh sb="10" eb="12">
      <t>タンカ</t>
    </rPh>
    <phoneticPr fontId="3"/>
  </si>
  <si>
    <t>市場価格調整単価</t>
    <rPh sb="0" eb="6">
      <t>シジョウカカクチョウセイ</t>
    </rPh>
    <rPh sb="6" eb="8">
      <t>タンカ</t>
    </rPh>
    <phoneticPr fontId="3"/>
  </si>
  <si>
    <t>共通</t>
    <rPh sb="0" eb="2">
      <t>キョウツウ</t>
    </rPh>
    <phoneticPr fontId="3"/>
  </si>
  <si>
    <t>見直し前（2023/4/1実施）</t>
    <rPh sb="0" eb="2">
      <t>ミナオ</t>
    </rPh>
    <rPh sb="3" eb="4">
      <t>マエ</t>
    </rPh>
    <rPh sb="13" eb="15">
      <t>ジッシ</t>
    </rPh>
    <phoneticPr fontId="3"/>
  </si>
  <si>
    <t>見直し後（2024/4/1実施）</t>
    <rPh sb="0" eb="2">
      <t>ミナオ</t>
    </rPh>
    <rPh sb="3" eb="4">
      <t>アト</t>
    </rPh>
    <rPh sb="13" eb="15">
      <t>ジッシ</t>
    </rPh>
    <phoneticPr fontId="3"/>
  </si>
  <si>
    <t>見直し後（2024/4/1実施）</t>
    <rPh sb="0" eb="2">
      <t>ミナオ</t>
    </rPh>
    <rPh sb="3" eb="4">
      <t>ゴ</t>
    </rPh>
    <rPh sb="13" eb="15">
      <t>ジッシ</t>
    </rPh>
    <phoneticPr fontId="3"/>
  </si>
  <si>
    <t>2024年4月単価</t>
    <rPh sb="4" eb="5">
      <t>ネン</t>
    </rPh>
    <rPh sb="6" eb="7">
      <t>ガツ</t>
    </rPh>
    <rPh sb="7" eb="9">
      <t>タンカ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</si>
</sst>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0_);[Red]\(#,##0.00\)"/>
    <numFmt numFmtId="177" formatCode="#,###\ &quot;kWh&quot;"/>
    <numFmt numFmtId="178" formatCode="#,###\ &quot;kW&quot;"/>
    <numFmt numFmtId="179" formatCode="#,##0_ "/>
    <numFmt numFmtId="180" formatCode="#,###"/>
    <numFmt numFmtId="181" formatCode="#,##0.00_ "/>
    <numFmt numFmtId="182" formatCode="#\ &quot;kV&quot;"/>
    <numFmt numFmtId="183" formatCode="yyyy\.m"/>
    <numFmt numFmtId="184" formatCode="#,###\ &quot;　円&quot;"/>
    <numFmt numFmtId="185" formatCode="#,##0.00_ ;[Red]\-#,##0.00\ "/>
    <numFmt numFmtId="186" formatCode="0%\ ;[Red]\▲#%\ "/>
    <numFmt numFmtId="187" formatCode="#,##0.00_ ;[Red]\▲##0.00\ "/>
    <numFmt numFmtId="188" formatCode="0.00_ ;[Red]\-0.00\ "/>
    <numFmt numFmtId="189" formatCode="#,##0.00_ ;[Red]\▲#,##0.00"/>
  </numFmts>
  <fonts count="34" x14ac:knownFonts="1">
    <font>
      <sz val="12"/>
      <color theme="1"/>
      <name val="Meiryo UI"/>
      <family val="2"/>
      <charset val="128"/>
    </font>
    <font>
      <sz val="12"/>
      <color theme="1"/>
      <name val="Meiryo UI"/>
      <family val="2"/>
      <charset val="128"/>
    </font>
    <font>
      <sz val="18"/>
      <color theme="3"/>
      <name val="ＭＳ Ｐゴシック"/>
      <family val="2"/>
      <charset val="128"/>
      <scheme val="major"/>
    </font>
    <font>
      <sz val="6"/>
      <name val="Meiryo UI"/>
      <family val="2"/>
      <charset val="128"/>
    </font>
    <font>
      <b/>
      <sz val="12"/>
      <color theme="1"/>
      <name val="Meiryo UI"/>
      <family val="3"/>
      <charset val="128"/>
    </font>
    <font>
      <b/>
      <sz val="18"/>
      <color theme="1"/>
      <name val="Meiryo UI"/>
      <family val="3"/>
      <charset val="128"/>
    </font>
    <font>
      <b/>
      <sz val="12"/>
      <color rgb="FFFF0000"/>
      <name val="Meiryo UI"/>
      <family val="3"/>
      <charset val="128"/>
    </font>
    <font>
      <sz val="12"/>
      <color theme="1"/>
      <name val="Meiryo UI"/>
      <family val="3"/>
      <charset val="128"/>
    </font>
    <font>
      <sz val="11"/>
      <color theme="1"/>
      <name val="Meiryo UI"/>
      <family val="3"/>
      <charset val="128"/>
    </font>
    <font>
      <b/>
      <sz val="14"/>
      <color theme="1"/>
      <name val="Meiryo UI"/>
      <family val="3"/>
      <charset val="128"/>
    </font>
    <font>
      <sz val="14"/>
      <color theme="1"/>
      <name val="Meiryo UI"/>
      <family val="3"/>
      <charset val="128"/>
    </font>
    <font>
      <b/>
      <sz val="16"/>
      <color theme="1"/>
      <name val="Meiryo UI"/>
      <family val="3"/>
      <charset val="128"/>
    </font>
    <font>
      <sz val="16"/>
      <color theme="1"/>
      <name val="Meiryo UI"/>
      <family val="3"/>
      <charset val="128"/>
    </font>
    <font>
      <sz val="12"/>
      <color theme="0"/>
      <name val="Meiryo UI"/>
      <family val="3"/>
      <charset val="128"/>
    </font>
    <font>
      <sz val="14"/>
      <name val="Meiryo UI"/>
      <family val="3"/>
      <charset val="128"/>
    </font>
    <font>
      <sz val="16"/>
      <color theme="1"/>
      <name val="Meiryo UI"/>
      <family val="2"/>
      <charset val="128"/>
    </font>
    <font>
      <sz val="11"/>
      <color theme="0"/>
      <name val="Meiryo UI"/>
      <family val="3"/>
      <charset val="128"/>
    </font>
    <font>
      <sz val="14"/>
      <color theme="0"/>
      <name val="Meiryo UI"/>
      <family val="2"/>
      <charset val="128"/>
    </font>
    <font>
      <sz val="14"/>
      <color theme="0"/>
      <name val="Meiryo UI"/>
      <family val="3"/>
      <charset val="128"/>
    </font>
    <font>
      <b/>
      <sz val="22"/>
      <color theme="1"/>
      <name val="Meiryo UI"/>
      <family val="3"/>
      <charset val="128"/>
    </font>
    <font>
      <u/>
      <sz val="16"/>
      <color theme="10"/>
      <name val="Meiryo UI"/>
      <family val="3"/>
      <charset val="128"/>
    </font>
    <font>
      <sz val="14"/>
      <color rgb="FFFF0000"/>
      <name val="Meiryo UI"/>
      <family val="3"/>
      <charset val="128"/>
    </font>
    <font>
      <b/>
      <sz val="18"/>
      <color rgb="FFFF0000"/>
      <name val="Meiryo UI"/>
      <family val="3"/>
      <charset val="128"/>
    </font>
    <font>
      <sz val="14"/>
      <color theme="1"/>
      <name val="Meiryo UI"/>
      <family val="2"/>
      <charset val="128"/>
    </font>
    <font>
      <b/>
      <sz val="14"/>
      <color rgb="FFFF0000"/>
      <name val="Meiryo UI"/>
      <family val="3"/>
      <charset val="128"/>
    </font>
    <font>
      <sz val="11"/>
      <color theme="1"/>
      <name val="ＭＳ Ｐゴシック"/>
      <family val="3"/>
      <charset val="128"/>
      <scheme val="minor"/>
    </font>
    <font>
      <sz val="12"/>
      <name val="Meiryo UI"/>
      <family val="3"/>
      <charset val="128"/>
    </font>
    <font>
      <sz val="12"/>
      <color rgb="FFFF0000"/>
      <name val="Meiryo UI"/>
      <family val="3"/>
      <charset val="128"/>
    </font>
    <font>
      <b/>
      <sz val="14"/>
      <color theme="0"/>
      <name val="Meiryo UI"/>
      <family val="3"/>
      <charset val="128"/>
    </font>
    <font>
      <u/>
      <sz val="12"/>
      <color theme="10"/>
      <name val="Meiryo UI"/>
      <family val="3"/>
      <charset val="128"/>
    </font>
    <font>
      <b/>
      <sz val="12"/>
      <color theme="0"/>
      <name val="Meiryo UI"/>
      <family val="3"/>
      <charset val="128"/>
    </font>
    <font>
      <sz val="6"/>
      <name val="Meiryo UI"/>
      <family val="3"/>
      <charset val="128"/>
    </font>
    <font>
      <sz val="14"/>
      <color indexed="8"/>
      <name val="Meiryo UI"/>
      <family val="3"/>
      <charset val="128"/>
    </font>
    <font>
      <b/>
      <sz val="11"/>
      <color rgb="FFFF0000"/>
      <name val="Meiryo UI"/>
      <family val="3"/>
      <charset val="128"/>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0000"/>
        <bgColor indexed="64"/>
      </patternFill>
    </fill>
    <fill>
      <patternFill patternType="solid">
        <fgColor theme="0" tint="-0.499984740745262"/>
        <bgColor indexed="64"/>
      </patternFill>
    </fill>
    <fill>
      <patternFill patternType="solid">
        <fgColor rgb="FFFF99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Dashed">
        <color rgb="FFFF0000"/>
      </left>
      <right style="thin">
        <color indexed="64"/>
      </right>
      <top style="mediumDashed">
        <color rgb="FFFF0000"/>
      </top>
      <bottom style="thin">
        <color indexed="64"/>
      </bottom>
      <diagonal/>
    </border>
    <border>
      <left style="thin">
        <color indexed="64"/>
      </left>
      <right style="thin">
        <color indexed="64"/>
      </right>
      <top style="mediumDashed">
        <color rgb="FFFF0000"/>
      </top>
      <bottom style="thin">
        <color indexed="64"/>
      </bottom>
      <diagonal/>
    </border>
    <border>
      <left style="thin">
        <color indexed="64"/>
      </left>
      <right style="mediumDashed">
        <color rgb="FFFF0000"/>
      </right>
      <top style="mediumDashed">
        <color rgb="FFFF0000"/>
      </top>
      <bottom style="thin">
        <color indexed="64"/>
      </bottom>
      <diagonal/>
    </border>
    <border>
      <left style="mediumDashed">
        <color rgb="FFFF0000"/>
      </left>
      <right style="thin">
        <color indexed="64"/>
      </right>
      <top style="thin">
        <color indexed="64"/>
      </top>
      <bottom style="thin">
        <color indexed="64"/>
      </bottom>
      <diagonal/>
    </border>
    <border>
      <left style="thin">
        <color indexed="64"/>
      </left>
      <right style="mediumDashed">
        <color rgb="FFFF0000"/>
      </right>
      <top style="thin">
        <color indexed="64"/>
      </top>
      <bottom style="thin">
        <color indexed="64"/>
      </bottom>
      <diagonal/>
    </border>
    <border>
      <left style="mediumDashed">
        <color rgb="FFFF0000"/>
      </left>
      <right style="thin">
        <color indexed="64"/>
      </right>
      <top style="thin">
        <color indexed="64"/>
      </top>
      <bottom style="mediumDashed">
        <color rgb="FFFF0000"/>
      </bottom>
      <diagonal/>
    </border>
    <border>
      <left style="thin">
        <color indexed="64"/>
      </left>
      <right style="thin">
        <color indexed="64"/>
      </right>
      <top style="thin">
        <color indexed="64"/>
      </top>
      <bottom style="mediumDashed">
        <color rgb="FFFF0000"/>
      </bottom>
      <diagonal/>
    </border>
    <border>
      <left style="thin">
        <color indexed="64"/>
      </left>
      <right style="mediumDashed">
        <color rgb="FFFF0000"/>
      </right>
      <top style="thin">
        <color indexed="64"/>
      </top>
      <bottom style="mediumDashed">
        <color rgb="FFFF0000"/>
      </bottom>
      <diagonal/>
    </border>
  </borders>
  <cellStyleXfs count="6">
    <xf numFmtId="0" fontId="0" fillId="0" borderId="0">
      <alignment vertical="center"/>
    </xf>
    <xf numFmtId="38" fontId="1" fillId="0" borderId="0" applyFont="0" applyFill="0" applyBorder="0" applyAlignment="0" applyProtection="0">
      <alignment vertical="center"/>
    </xf>
    <xf numFmtId="0" fontId="25" fillId="0" borderId="0"/>
    <xf numFmtId="9" fontId="1" fillId="0" borderId="0" applyFont="0" applyFill="0" applyBorder="0" applyAlignment="0" applyProtection="0">
      <alignment vertical="center"/>
    </xf>
    <xf numFmtId="0" fontId="29" fillId="0" borderId="0" applyNumberFormat="0" applyFill="0" applyBorder="0" applyAlignment="0" applyProtection="0">
      <alignment vertical="center"/>
    </xf>
    <xf numFmtId="0" fontId="7" fillId="0" borderId="0">
      <alignment vertical="center"/>
    </xf>
  </cellStyleXfs>
  <cellXfs count="204">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lignment vertical="center"/>
    </xf>
    <xf numFmtId="0" fontId="4" fillId="0" borderId="0" xfId="0" applyFont="1" applyBorder="1" applyAlignment="1">
      <alignment vertical="center"/>
    </xf>
    <xf numFmtId="0" fontId="10" fillId="0" borderId="0" xfId="0" applyFont="1">
      <alignment vertical="center"/>
    </xf>
    <xf numFmtId="0" fontId="10" fillId="0" borderId="1" xfId="0" applyFont="1" applyBorder="1" applyAlignment="1" applyProtection="1">
      <alignment horizontal="left" vertical="center" indent="2"/>
    </xf>
    <xf numFmtId="0" fontId="10" fillId="5" borderId="2" xfId="0" applyFont="1" applyFill="1" applyBorder="1" applyAlignment="1">
      <alignment horizontal="center" vertical="center"/>
    </xf>
    <xf numFmtId="0" fontId="10" fillId="5" borderId="2" xfId="0" applyFont="1" applyFill="1" applyBorder="1" applyAlignment="1">
      <alignment horizontal="left" vertical="center"/>
    </xf>
    <xf numFmtId="0" fontId="9" fillId="5" borderId="2" xfId="0" applyFont="1" applyFill="1" applyBorder="1" applyAlignment="1">
      <alignment horizontal="center" vertical="center"/>
    </xf>
    <xf numFmtId="0" fontId="5" fillId="0" borderId="0" xfId="0" applyFont="1" applyBorder="1" applyAlignment="1">
      <alignment vertical="center"/>
    </xf>
    <xf numFmtId="0" fontId="12" fillId="0" borderId="0" xfId="0" applyFont="1">
      <alignment vertical="center"/>
    </xf>
    <xf numFmtId="40" fontId="0" fillId="0" borderId="0" xfId="1" applyNumberFormat="1" applyFont="1" applyAlignment="1">
      <alignment horizontal="right" vertical="center"/>
    </xf>
    <xf numFmtId="0" fontId="6" fillId="0" borderId="5" xfId="0" applyFont="1" applyFill="1" applyBorder="1" applyAlignment="1" applyProtection="1">
      <alignment vertical="center"/>
      <protection locked="0"/>
    </xf>
    <xf numFmtId="0" fontId="23" fillId="0" borderId="0" xfId="0" applyFont="1">
      <alignment vertical="center"/>
    </xf>
    <xf numFmtId="0" fontId="10" fillId="0" borderId="0" xfId="0" applyFont="1" applyFill="1" applyBorder="1" applyAlignment="1">
      <alignment horizontal="left" vertical="center"/>
    </xf>
    <xf numFmtId="0" fontId="23" fillId="0" borderId="0" xfId="0" applyFont="1" applyAlignment="1">
      <alignment horizontal="center" vertical="center"/>
    </xf>
    <xf numFmtId="0" fontId="24" fillId="0" borderId="0" xfId="0" applyFont="1" applyAlignment="1">
      <alignment horizontal="left" vertical="center"/>
    </xf>
    <xf numFmtId="0" fontId="15" fillId="0" borderId="0" xfId="0" applyFont="1">
      <alignment vertical="center"/>
    </xf>
    <xf numFmtId="0" fontId="15" fillId="0" borderId="0" xfId="0" applyFont="1" applyAlignment="1">
      <alignment horizontal="right" vertical="center"/>
    </xf>
    <xf numFmtId="0" fontId="12" fillId="0" borderId="0" xfId="0" applyFont="1" applyAlignment="1">
      <alignment horizontal="left" vertical="center"/>
    </xf>
    <xf numFmtId="0" fontId="11" fillId="0" borderId="0" xfId="0" applyFont="1" applyAlignment="1">
      <alignment horizontal="left" vertical="center"/>
    </xf>
    <xf numFmtId="0" fontId="10" fillId="0" borderId="0" xfId="0" applyFont="1" applyFill="1" applyBorder="1" applyAlignment="1">
      <alignment horizontal="center" vertical="center"/>
    </xf>
    <xf numFmtId="0" fontId="0" fillId="0" borderId="0" xfId="0" applyFill="1" applyBorder="1">
      <alignment vertical="center"/>
    </xf>
    <xf numFmtId="0" fontId="15" fillId="0" borderId="0" xfId="0" applyFont="1" applyFill="1" applyBorder="1">
      <alignment vertical="center"/>
    </xf>
    <xf numFmtId="0" fontId="12" fillId="0" borderId="0" xfId="0" applyFont="1" applyFill="1" applyBorder="1">
      <alignment vertical="center"/>
    </xf>
    <xf numFmtId="0" fontId="21" fillId="0" borderId="0" xfId="0" applyFont="1" applyFill="1" applyBorder="1">
      <alignment vertical="center"/>
    </xf>
    <xf numFmtId="0" fontId="11" fillId="6" borderId="0" xfId="0" applyFont="1" applyFill="1" applyBorder="1" applyAlignment="1">
      <alignment horizontal="center" vertical="center"/>
    </xf>
    <xf numFmtId="0" fontId="11" fillId="0" borderId="0" xfId="5" applyFont="1" applyAlignment="1">
      <alignment horizontal="left" vertical="center"/>
    </xf>
    <xf numFmtId="0" fontId="7" fillId="0" borderId="0" xfId="5">
      <alignment vertical="center"/>
    </xf>
    <xf numFmtId="0" fontId="12" fillId="0" borderId="0" xfId="5" applyFont="1" applyAlignment="1">
      <alignment horizontal="left" vertical="center"/>
    </xf>
    <xf numFmtId="0" fontId="0" fillId="0" borderId="0" xfId="0" applyFill="1">
      <alignment vertical="center"/>
    </xf>
    <xf numFmtId="0" fontId="7" fillId="0" borderId="0" xfId="5" applyFill="1">
      <alignment vertical="center"/>
    </xf>
    <xf numFmtId="0" fontId="11" fillId="0" borderId="0" xfId="5" applyFont="1" applyFill="1" applyAlignment="1">
      <alignment horizontal="left" vertical="center"/>
    </xf>
    <xf numFmtId="0" fontId="12" fillId="0" borderId="0" xfId="5" applyFont="1" applyFill="1">
      <alignment vertical="center"/>
    </xf>
    <xf numFmtId="0" fontId="12" fillId="0" borderId="0" xfId="5" applyFont="1" applyFill="1" applyAlignment="1">
      <alignment horizontal="left" vertical="center"/>
    </xf>
    <xf numFmtId="0" fontId="12" fillId="0" borderId="0" xfId="5" applyFont="1" applyFill="1" applyAlignment="1" applyProtection="1">
      <alignment horizontal="left" vertical="center"/>
      <protection locked="0"/>
    </xf>
    <xf numFmtId="0" fontId="20" fillId="0" borderId="0" xfId="4" applyFont="1" applyFill="1" applyAlignment="1" applyProtection="1">
      <alignment horizontal="left" vertical="center"/>
      <protection locked="0"/>
    </xf>
    <xf numFmtId="0" fontId="20" fillId="0" borderId="0" xfId="4" applyFont="1" applyFill="1" applyAlignment="1" applyProtection="1">
      <alignment horizontal="left" vertical="center" indent="2"/>
      <protection locked="0"/>
    </xf>
    <xf numFmtId="0" fontId="7" fillId="0" borderId="0" xfId="5" applyFill="1" applyAlignment="1">
      <alignment horizontal="center" vertical="center"/>
    </xf>
    <xf numFmtId="0" fontId="7" fillId="0" borderId="0" xfId="5" applyFill="1" applyAlignment="1">
      <alignment horizontal="right" vertical="center"/>
    </xf>
    <xf numFmtId="0" fontId="30" fillId="0" borderId="5" xfId="0" applyFont="1" applyFill="1" applyBorder="1" applyAlignment="1" applyProtection="1">
      <alignment vertical="center"/>
      <protection locked="0"/>
    </xf>
    <xf numFmtId="0" fontId="0" fillId="0" borderId="0" xfId="0" applyProtection="1">
      <alignment vertical="center"/>
      <protection locked="0"/>
    </xf>
    <xf numFmtId="0" fontId="0" fillId="0" borderId="0" xfId="0" applyAlignment="1" applyProtection="1">
      <alignment horizontal="right" vertical="center"/>
    </xf>
    <xf numFmtId="0" fontId="10" fillId="0" borderId="3" xfId="0" applyFont="1" applyBorder="1" applyAlignment="1" applyProtection="1">
      <alignment horizontal="center" vertical="center"/>
    </xf>
    <xf numFmtId="0" fontId="5" fillId="0" borderId="0" xfId="0" applyFont="1" applyAlignment="1" applyProtection="1">
      <alignment horizontal="center" vertical="center"/>
      <protection locked="0"/>
    </xf>
    <xf numFmtId="0" fontId="7" fillId="0" borderId="0" xfId="0" applyFont="1" applyBorder="1" applyProtection="1">
      <alignment vertical="center"/>
      <protection locked="0"/>
    </xf>
    <xf numFmtId="0" fontId="7" fillId="0" borderId="0" xfId="0" applyFont="1" applyProtection="1">
      <alignment vertical="center"/>
      <protection locked="0"/>
    </xf>
    <xf numFmtId="0" fontId="7" fillId="0" borderId="2" xfId="0" applyFont="1" applyBorder="1" applyProtection="1">
      <alignment vertical="center"/>
      <protection locked="0"/>
    </xf>
    <xf numFmtId="0" fontId="7" fillId="0" borderId="3" xfId="0" applyFont="1" applyBorder="1" applyProtection="1">
      <alignment vertical="center"/>
      <protection locked="0"/>
    </xf>
    <xf numFmtId="0" fontId="8" fillId="0" borderId="0" xfId="0" applyFont="1" applyProtection="1">
      <alignment vertical="center"/>
      <protection locked="0"/>
    </xf>
    <xf numFmtId="0" fontId="4" fillId="0" borderId="0" xfId="0" applyFont="1" applyAlignment="1" applyProtection="1">
      <alignment horizontal="left" vertical="center"/>
      <protection locked="0"/>
    </xf>
    <xf numFmtId="179" fontId="7" fillId="0" borderId="2" xfId="0" applyNumberFormat="1" applyFont="1" applyBorder="1" applyProtection="1">
      <alignment vertical="center"/>
      <protection locked="0"/>
    </xf>
    <xf numFmtId="49" fontId="7" fillId="0" borderId="0" xfId="0" applyNumberFormat="1" applyFont="1" applyFill="1" applyBorder="1" applyProtection="1">
      <alignment vertical="center"/>
      <protection locked="0"/>
    </xf>
    <xf numFmtId="182" fontId="7" fillId="5" borderId="1" xfId="0" applyNumberFormat="1" applyFont="1" applyFill="1" applyBorder="1" applyAlignment="1" applyProtection="1">
      <alignment horizontal="center" vertical="center"/>
      <protection locked="0"/>
    </xf>
    <xf numFmtId="0" fontId="13" fillId="8" borderId="1"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7" fillId="5" borderId="1" xfId="0" applyFont="1" applyFill="1" applyBorder="1" applyProtection="1">
      <alignment vertical="center"/>
      <protection locked="0"/>
    </xf>
    <xf numFmtId="176" fontId="7" fillId="0" borderId="1" xfId="0" applyNumberFormat="1" applyFont="1" applyBorder="1" applyProtection="1">
      <alignment vertical="center"/>
      <protection locked="0"/>
    </xf>
    <xf numFmtId="176" fontId="7" fillId="0" borderId="0" xfId="0" applyNumberFormat="1" applyFont="1" applyBorder="1" applyProtection="1">
      <alignment vertical="center"/>
      <protection locked="0"/>
    </xf>
    <xf numFmtId="176" fontId="8" fillId="0" borderId="1"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horizontal="center" vertical="center"/>
      <protection locked="0"/>
    </xf>
    <xf numFmtId="0" fontId="7" fillId="0" borderId="0" xfId="0" applyFont="1" applyFill="1" applyBorder="1" applyProtection="1">
      <alignment vertical="center"/>
      <protection locked="0"/>
    </xf>
    <xf numFmtId="176" fontId="7" fillId="0" borderId="0" xfId="0" applyNumberFormat="1" applyFont="1" applyFill="1" applyBorder="1" applyProtection="1">
      <alignment vertical="center"/>
      <protection locked="0"/>
    </xf>
    <xf numFmtId="0" fontId="13" fillId="0" borderId="0" xfId="0" applyFont="1" applyFill="1" applyBorder="1" applyAlignment="1" applyProtection="1">
      <alignment horizontal="center" vertical="center"/>
      <protection locked="0"/>
    </xf>
    <xf numFmtId="183" fontId="7"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8" fillId="0" borderId="0" xfId="0" applyFont="1" applyFill="1" applyBorder="1" applyProtection="1">
      <alignment vertical="center"/>
      <protection locked="0"/>
    </xf>
    <xf numFmtId="0" fontId="0" fillId="0" borderId="0" xfId="0" applyFill="1" applyBorder="1" applyProtection="1">
      <alignment vertical="center"/>
      <protection locked="0"/>
    </xf>
    <xf numFmtId="0" fontId="7" fillId="0" borderId="0" xfId="0" applyFont="1" applyFill="1" applyBorder="1" applyAlignment="1" applyProtection="1">
      <alignment vertical="center"/>
      <protection locked="0"/>
    </xf>
    <xf numFmtId="2" fontId="7" fillId="0" borderId="0"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vertical="center"/>
      <protection locked="0"/>
    </xf>
    <xf numFmtId="0" fontId="16" fillId="0" borderId="0" xfId="0" applyFont="1" applyFill="1" applyBorder="1" applyAlignment="1" applyProtection="1">
      <alignment horizontal="center" vertical="center"/>
      <protection locked="0"/>
    </xf>
    <xf numFmtId="176" fontId="7" fillId="0" borderId="0"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protection locked="0"/>
    </xf>
    <xf numFmtId="2" fontId="7" fillId="0" borderId="0" xfId="0" applyNumberFormat="1" applyFont="1" applyFill="1" applyBorder="1" applyAlignment="1" applyProtection="1">
      <alignment horizontal="right" vertical="center"/>
      <protection locked="0"/>
    </xf>
    <xf numFmtId="176" fontId="26" fillId="0" borderId="0" xfId="2" applyNumberFormat="1" applyFont="1" applyFill="1" applyBorder="1" applyProtection="1">
      <protection locked="0"/>
    </xf>
    <xf numFmtId="176" fontId="8" fillId="0" borderId="0" xfId="0" applyNumberFormat="1" applyFont="1" applyFill="1" applyBorder="1" applyProtection="1">
      <alignment vertical="center"/>
      <protection locked="0"/>
    </xf>
    <xf numFmtId="176" fontId="0" fillId="0" borderId="0" xfId="0" applyNumberFormat="1" applyFill="1" applyBorder="1" applyProtection="1">
      <alignment vertical="center"/>
      <protection locked="0"/>
    </xf>
    <xf numFmtId="181" fontId="8" fillId="0" borderId="0" xfId="0" applyNumberFormat="1" applyFont="1" applyFill="1" applyBorder="1" applyAlignment="1" applyProtection="1">
      <alignment horizontal="center" vertical="center"/>
      <protection locked="0"/>
    </xf>
    <xf numFmtId="0" fontId="15" fillId="0" borderId="0" xfId="0" applyFont="1" applyProtection="1">
      <alignment vertical="center"/>
      <protection locked="0"/>
    </xf>
    <xf numFmtId="0" fontId="15" fillId="0" borderId="0" xfId="0" applyFont="1" applyFill="1" applyBorder="1" applyProtection="1">
      <alignment vertical="center"/>
      <protection locked="0"/>
    </xf>
    <xf numFmtId="0" fontId="12" fillId="0" borderId="0" xfId="0" applyFont="1" applyProtection="1">
      <alignment vertical="center"/>
      <protection locked="0"/>
    </xf>
    <xf numFmtId="0" fontId="12" fillId="0" borderId="0" xfId="0" applyFont="1" applyFill="1" applyBorder="1" applyProtection="1">
      <alignment vertical="center"/>
      <protection locked="0"/>
    </xf>
    <xf numFmtId="176" fontId="10" fillId="0" borderId="2" xfId="0" applyNumberFormat="1" applyFont="1" applyFill="1" applyBorder="1" applyAlignment="1" applyProtection="1">
      <alignment vertical="center"/>
    </xf>
    <xf numFmtId="0" fontId="10" fillId="0" borderId="4" xfId="0" applyFont="1" applyFill="1" applyBorder="1" applyAlignment="1" applyProtection="1">
      <alignment horizontal="center" vertical="center"/>
    </xf>
    <xf numFmtId="179" fontId="10" fillId="0" borderId="4" xfId="0" applyNumberFormat="1" applyFont="1" applyFill="1" applyBorder="1" applyAlignment="1" applyProtection="1">
      <alignment horizontal="right" vertical="center"/>
    </xf>
    <xf numFmtId="178" fontId="10" fillId="0" borderId="3" xfId="0" applyNumberFormat="1" applyFont="1" applyFill="1" applyBorder="1" applyAlignment="1" applyProtection="1">
      <alignment vertical="center"/>
    </xf>
    <xf numFmtId="38" fontId="10" fillId="0" borderId="3" xfId="1" applyFont="1" applyFill="1" applyBorder="1" applyAlignment="1" applyProtection="1">
      <alignment horizontal="center" vertical="center"/>
    </xf>
    <xf numFmtId="186" fontId="10" fillId="0" borderId="4" xfId="3" applyNumberFormat="1" applyFont="1" applyFill="1" applyBorder="1" applyAlignment="1" applyProtection="1">
      <alignment horizontal="right" vertical="center"/>
    </xf>
    <xf numFmtId="0" fontId="10" fillId="0" borderId="3" xfId="5" applyFont="1" applyFill="1" applyBorder="1" applyAlignment="1" applyProtection="1">
      <alignment horizontal="left" vertical="center" shrinkToFit="1"/>
    </xf>
    <xf numFmtId="0" fontId="10" fillId="0" borderId="3" xfId="0" applyFont="1" applyFill="1" applyBorder="1" applyAlignment="1" applyProtection="1">
      <alignment horizontal="center" vertical="center"/>
    </xf>
    <xf numFmtId="177" fontId="10" fillId="0" borderId="3" xfId="0" applyNumberFormat="1" applyFont="1" applyFill="1" applyBorder="1" applyAlignment="1" applyProtection="1">
      <alignment vertical="center"/>
    </xf>
    <xf numFmtId="187" fontId="14" fillId="0" borderId="2" xfId="0" applyNumberFormat="1" applyFont="1" applyFill="1" applyBorder="1" applyAlignment="1" applyProtection="1">
      <alignment vertical="center"/>
    </xf>
    <xf numFmtId="187" fontId="10" fillId="0" borderId="2" xfId="0" applyNumberFormat="1" applyFont="1" applyFill="1" applyBorder="1" applyAlignment="1" applyProtection="1">
      <alignment vertical="center"/>
    </xf>
    <xf numFmtId="0" fontId="10" fillId="0" borderId="2" xfId="0" applyFont="1" applyBorder="1" applyAlignment="1" applyProtection="1">
      <alignment vertical="center"/>
    </xf>
    <xf numFmtId="0" fontId="10" fillId="0" borderId="4" xfId="0" applyFont="1" applyBorder="1" applyAlignment="1" applyProtection="1">
      <alignment horizontal="center" vertical="center"/>
    </xf>
    <xf numFmtId="0" fontId="10" fillId="0" borderId="4" xfId="0" applyFont="1" applyBorder="1" applyAlignment="1" applyProtection="1">
      <alignment vertical="center"/>
    </xf>
    <xf numFmtId="0" fontId="10" fillId="0" borderId="0" xfId="0" applyFont="1" applyAlignment="1" applyProtection="1">
      <alignment horizontal="right" vertical="center"/>
    </xf>
    <xf numFmtId="2" fontId="0" fillId="0" borderId="0" xfId="0" applyNumberFormat="1" applyProtection="1">
      <alignment vertical="center"/>
    </xf>
    <xf numFmtId="0" fontId="0" fillId="0" borderId="0" xfId="0" applyAlignment="1" applyProtection="1">
      <alignment horizontal="center" vertical="center"/>
    </xf>
    <xf numFmtId="0" fontId="0" fillId="0" borderId="0" xfId="0" applyProtection="1">
      <alignment vertical="center"/>
    </xf>
    <xf numFmtId="38" fontId="0" fillId="0" borderId="0" xfId="0" applyNumberFormat="1" applyAlignment="1" applyProtection="1">
      <alignment horizontal="right" vertical="center"/>
    </xf>
    <xf numFmtId="0" fontId="13"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vertical="center"/>
    </xf>
    <xf numFmtId="0" fontId="10" fillId="0" borderId="1" xfId="0" applyFont="1" applyBorder="1" applyAlignment="1" applyProtection="1">
      <alignment horizontal="center" vertical="center"/>
    </xf>
    <xf numFmtId="0" fontId="10" fillId="0" borderId="0" xfId="5" applyFont="1" applyAlignment="1">
      <alignment horizontal="center" vertical="center"/>
    </xf>
    <xf numFmtId="0" fontId="10" fillId="0" borderId="1" xfId="5" applyFont="1" applyBorder="1" applyAlignment="1" applyProtection="1">
      <alignment horizontal="left" vertical="center" indent="2"/>
    </xf>
    <xf numFmtId="0" fontId="10" fillId="0" borderId="7"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15" xfId="0" applyFont="1" applyBorder="1" applyAlignment="1" applyProtection="1">
      <alignment horizontal="center" vertical="center"/>
    </xf>
    <xf numFmtId="0" fontId="13" fillId="0" borderId="0" xfId="0" applyFont="1" applyFill="1" applyBorder="1" applyAlignment="1" applyProtection="1">
      <alignment vertical="center"/>
      <protection locked="0"/>
    </xf>
    <xf numFmtId="182" fontId="7" fillId="0" borderId="0" xfId="0" applyNumberFormat="1" applyFont="1" applyFill="1" applyBorder="1" applyAlignment="1" applyProtection="1">
      <alignment vertical="center"/>
      <protection locked="0"/>
    </xf>
    <xf numFmtId="0" fontId="10" fillId="0" borderId="0" xfId="0" applyFont="1" applyAlignment="1">
      <alignment horizontal="left" vertical="center"/>
    </xf>
    <xf numFmtId="0" fontId="10" fillId="0" borderId="0" xfId="0" applyFont="1" applyAlignment="1">
      <alignment vertical="center"/>
    </xf>
    <xf numFmtId="176" fontId="7" fillId="9" borderId="1" xfId="0" applyNumberFormat="1" applyFont="1" applyFill="1" applyBorder="1" applyProtection="1">
      <alignment vertical="center"/>
      <protection locked="0"/>
    </xf>
    <xf numFmtId="0" fontId="7" fillId="0" borderId="1" xfId="0" applyFont="1" applyBorder="1" applyProtection="1">
      <alignment vertical="center"/>
      <protection locked="0"/>
    </xf>
    <xf numFmtId="185" fontId="8" fillId="0" borderId="1" xfId="0" applyNumberFormat="1" applyFont="1" applyFill="1" applyBorder="1" applyAlignment="1" applyProtection="1">
      <alignment horizontal="center" vertical="center"/>
      <protection locked="0"/>
    </xf>
    <xf numFmtId="185" fontId="7" fillId="9" borderId="1" xfId="0" applyNumberFormat="1" applyFont="1" applyFill="1" applyBorder="1" applyProtection="1">
      <alignment vertical="center"/>
      <protection locked="0"/>
    </xf>
    <xf numFmtId="188" fontId="8" fillId="0" borderId="1" xfId="0" applyNumberFormat="1" applyFont="1" applyFill="1" applyBorder="1" applyAlignment="1" applyProtection="1">
      <alignment horizontal="center" vertical="center"/>
      <protection locked="0"/>
    </xf>
    <xf numFmtId="188" fontId="7" fillId="9" borderId="1" xfId="0" applyNumberFormat="1" applyFont="1" applyFill="1" applyBorder="1" applyProtection="1">
      <alignment vertical="center"/>
      <protection locked="0"/>
    </xf>
    <xf numFmtId="188" fontId="7" fillId="0" borderId="0" xfId="0" applyNumberFormat="1" applyFont="1" applyBorder="1" applyProtection="1">
      <alignment vertical="center"/>
      <protection locked="0"/>
    </xf>
    <xf numFmtId="188" fontId="10" fillId="0" borderId="1" xfId="1" applyNumberFormat="1" applyFont="1" applyBorder="1" applyAlignment="1" applyProtection="1">
      <alignment vertical="center"/>
    </xf>
    <xf numFmtId="188" fontId="10" fillId="0" borderId="7" xfId="1" applyNumberFormat="1" applyFont="1" applyBorder="1" applyAlignment="1" applyProtection="1">
      <alignment vertical="center"/>
    </xf>
    <xf numFmtId="188" fontId="10" fillId="0" borderId="9" xfId="1" applyNumberFormat="1" applyFont="1" applyFill="1" applyBorder="1" applyAlignment="1">
      <alignment horizontal="right" vertical="center"/>
    </xf>
    <xf numFmtId="188" fontId="10" fillId="0" borderId="1" xfId="1" applyNumberFormat="1" applyFont="1" applyFill="1" applyBorder="1" applyAlignment="1">
      <alignment horizontal="right" vertical="center"/>
    </xf>
    <xf numFmtId="188" fontId="10" fillId="0" borderId="14" xfId="1" applyNumberFormat="1" applyFont="1" applyFill="1" applyBorder="1" applyAlignment="1">
      <alignment horizontal="right" vertical="center"/>
    </xf>
    <xf numFmtId="0" fontId="22" fillId="0" borderId="0" xfId="0" applyFont="1" applyAlignment="1">
      <alignment vertical="center" wrapText="1"/>
    </xf>
    <xf numFmtId="0" fontId="10" fillId="5" borderId="1" xfId="0" applyFont="1" applyFill="1" applyBorder="1" applyProtection="1">
      <alignment vertical="center"/>
    </xf>
    <xf numFmtId="0" fontId="10" fillId="5" borderId="1" xfId="5" applyFont="1" applyFill="1" applyBorder="1" applyProtection="1">
      <alignment vertical="center"/>
    </xf>
    <xf numFmtId="0" fontId="10" fillId="3" borderId="1" xfId="0" applyFont="1" applyFill="1" applyBorder="1" applyAlignment="1" applyProtection="1">
      <alignment horizontal="left" vertical="center" indent="2"/>
    </xf>
    <xf numFmtId="0" fontId="10" fillId="5" borderId="1" xfId="0" applyFont="1" applyFill="1" applyBorder="1" applyAlignment="1" applyProtection="1">
      <alignment vertical="center"/>
    </xf>
    <xf numFmtId="0" fontId="10" fillId="5" borderId="7" xfId="0" applyFont="1" applyFill="1" applyBorder="1" applyAlignment="1" applyProtection="1">
      <alignment vertical="center"/>
    </xf>
    <xf numFmtId="0" fontId="10"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right" vertical="center"/>
    </xf>
    <xf numFmtId="0" fontId="26" fillId="0" borderId="0" xfId="0" applyFont="1" applyFill="1" applyBorder="1" applyAlignment="1" applyProtection="1">
      <alignment vertical="center" wrapText="1"/>
      <protection locked="0"/>
    </xf>
    <xf numFmtId="188" fontId="7" fillId="0" borderId="1" xfId="0" applyNumberFormat="1" applyFont="1" applyFill="1" applyBorder="1" applyProtection="1">
      <alignment vertical="center"/>
      <protection locked="0"/>
    </xf>
    <xf numFmtId="185" fontId="7" fillId="0" borderId="1" xfId="0" applyNumberFormat="1" applyFont="1" applyFill="1" applyBorder="1" applyProtection="1">
      <alignment vertical="center"/>
      <protection locked="0"/>
    </xf>
    <xf numFmtId="0" fontId="12" fillId="0" borderId="0" xfId="0" applyFont="1" applyAlignment="1">
      <alignment horizontal="center" vertical="center"/>
    </xf>
    <xf numFmtId="0" fontId="12" fillId="0" borderId="0" xfId="0" applyFont="1" applyAlignment="1">
      <alignment horizontal="right" vertical="center"/>
    </xf>
    <xf numFmtId="188" fontId="26" fillId="0" borderId="1" xfId="0" applyNumberFormat="1" applyFont="1" applyFill="1" applyBorder="1" applyAlignment="1" applyProtection="1">
      <alignment horizontal="center" vertical="center"/>
      <protection locked="0"/>
    </xf>
    <xf numFmtId="179" fontId="7" fillId="0" borderId="0" xfId="0" applyNumberFormat="1" applyFont="1" applyBorder="1" applyProtection="1">
      <alignment vertical="center"/>
      <protection locked="0"/>
    </xf>
    <xf numFmtId="0" fontId="11" fillId="0" borderId="0" xfId="0" applyFont="1" applyBorder="1" applyProtection="1">
      <alignment vertical="center"/>
      <protection locked="0"/>
    </xf>
    <xf numFmtId="188" fontId="7" fillId="0" borderId="0" xfId="0" applyNumberFormat="1" applyFont="1" applyFill="1" applyBorder="1" applyProtection="1">
      <alignment vertical="center"/>
      <protection locked="0"/>
    </xf>
    <xf numFmtId="188" fontId="26" fillId="0" borderId="0" xfId="0" applyNumberFormat="1" applyFont="1" applyFill="1" applyBorder="1" applyAlignment="1" applyProtection="1">
      <alignment horizontal="center" vertical="center"/>
      <protection locked="0"/>
    </xf>
    <xf numFmtId="188" fontId="8" fillId="0" borderId="0" xfId="0" applyNumberFormat="1" applyFont="1" applyFill="1" applyBorder="1" applyAlignment="1" applyProtection="1">
      <alignment horizontal="center" vertical="center"/>
      <protection locked="0"/>
    </xf>
    <xf numFmtId="185" fontId="8" fillId="0" borderId="0" xfId="0" applyNumberFormat="1" applyFont="1" applyFill="1" applyBorder="1" applyAlignment="1" applyProtection="1">
      <alignment horizontal="center" vertical="center"/>
      <protection locked="0"/>
    </xf>
    <xf numFmtId="185" fontId="7" fillId="0" borderId="0" xfId="0" applyNumberFormat="1" applyFont="1" applyFill="1" applyBorder="1" applyProtection="1">
      <alignment vertical="center"/>
      <protection locked="0"/>
    </xf>
    <xf numFmtId="189" fontId="10" fillId="0" borderId="2" xfId="1" applyNumberFormat="1" applyFont="1" applyFill="1" applyBorder="1" applyAlignment="1" applyProtection="1">
      <alignment vertical="center"/>
    </xf>
    <xf numFmtId="189" fontId="14" fillId="0" borderId="2" xfId="1" applyNumberFormat="1" applyFont="1" applyFill="1" applyBorder="1" applyAlignment="1" applyProtection="1">
      <alignment vertical="center"/>
    </xf>
    <xf numFmtId="189" fontId="33" fillId="0" borderId="0" xfId="0" applyNumberFormat="1" applyFont="1" applyAlignment="1">
      <alignment vertical="center" wrapText="1"/>
    </xf>
    <xf numFmtId="188" fontId="0" fillId="0" borderId="0" xfId="0" applyNumberFormat="1">
      <alignment vertical="center"/>
    </xf>
    <xf numFmtId="0" fontId="13" fillId="0" borderId="0"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right" vertical="center" indent="2"/>
      <protection locked="0"/>
    </xf>
    <xf numFmtId="0" fontId="10" fillId="2" borderId="3" xfId="0" applyFont="1" applyFill="1" applyBorder="1" applyAlignment="1" applyProtection="1">
      <alignment horizontal="right" vertical="center" indent="2"/>
      <protection locked="0"/>
    </xf>
    <xf numFmtId="0" fontId="28" fillId="4" borderId="1" xfId="0" applyFont="1" applyFill="1" applyBorder="1" applyAlignment="1" applyProtection="1">
      <alignment horizontal="center" vertical="center"/>
    </xf>
    <xf numFmtId="180" fontId="10" fillId="2" borderId="2" xfId="5" applyNumberFormat="1" applyFont="1" applyFill="1" applyBorder="1" applyAlignment="1" applyProtection="1">
      <alignment horizontal="right" vertical="center" indent="2"/>
      <protection locked="0"/>
    </xf>
    <xf numFmtId="180" fontId="10" fillId="2" borderId="3" xfId="5" applyNumberFormat="1" applyFont="1" applyFill="1" applyBorder="1" applyAlignment="1" applyProtection="1">
      <alignment horizontal="right" vertical="center" indent="2"/>
      <protection locked="0"/>
    </xf>
    <xf numFmtId="0" fontId="10" fillId="5" borderId="8" xfId="0" applyFont="1" applyFill="1" applyBorder="1" applyAlignment="1">
      <alignment vertical="center"/>
    </xf>
    <xf numFmtId="0" fontId="10" fillId="5" borderId="9" xfId="0" applyFont="1" applyFill="1" applyBorder="1" applyAlignment="1">
      <alignment vertical="center"/>
    </xf>
    <xf numFmtId="0" fontId="10" fillId="5" borderId="11" xfId="0" applyFont="1" applyFill="1" applyBorder="1" applyAlignment="1">
      <alignment vertical="center"/>
    </xf>
    <xf numFmtId="0" fontId="10" fillId="5" borderId="1" xfId="0" applyFont="1" applyFill="1" applyBorder="1" applyAlignment="1">
      <alignment vertical="center"/>
    </xf>
    <xf numFmtId="0" fontId="10" fillId="5" borderId="1" xfId="0" applyFont="1" applyFill="1" applyBorder="1" applyAlignment="1" applyProtection="1">
      <alignment vertical="center"/>
    </xf>
    <xf numFmtId="0" fontId="10" fillId="5" borderId="13" xfId="0" applyFont="1" applyFill="1" applyBorder="1" applyAlignment="1">
      <alignment vertical="center"/>
    </xf>
    <xf numFmtId="0" fontId="10" fillId="5" borderId="14" xfId="0" applyFont="1" applyFill="1" applyBorder="1" applyAlignment="1">
      <alignment vertical="center"/>
    </xf>
    <xf numFmtId="0" fontId="18" fillId="4" borderId="1" xfId="0" applyFont="1" applyFill="1" applyBorder="1" applyAlignment="1" applyProtection="1">
      <alignment horizontal="center" vertical="center"/>
    </xf>
    <xf numFmtId="38" fontId="11" fillId="0" borderId="4" xfId="0" applyNumberFormat="1" applyFont="1" applyBorder="1" applyAlignment="1" applyProtection="1">
      <alignment horizontal="right" vertical="center"/>
    </xf>
    <xf numFmtId="185" fontId="22" fillId="0" borderId="6" xfId="1" applyNumberFormat="1" applyFont="1" applyBorder="1" applyAlignment="1" applyProtection="1">
      <alignment horizontal="center" vertical="center"/>
    </xf>
    <xf numFmtId="185" fontId="22" fillId="0" borderId="0" xfId="1" applyNumberFormat="1" applyFont="1" applyBorder="1" applyAlignment="1" applyProtection="1">
      <alignment horizontal="center" vertical="center"/>
    </xf>
    <xf numFmtId="187" fontId="14" fillId="0" borderId="2" xfId="0" applyNumberFormat="1" applyFont="1" applyFill="1" applyBorder="1" applyAlignment="1" applyProtection="1">
      <alignment horizontal="center" vertical="center"/>
    </xf>
    <xf numFmtId="187" fontId="14" fillId="0" borderId="4" xfId="0" applyNumberFormat="1" applyFont="1" applyFill="1" applyBorder="1" applyAlignment="1" applyProtection="1">
      <alignment horizontal="center" vertical="center"/>
    </xf>
    <xf numFmtId="187" fontId="14" fillId="0" borderId="3" xfId="0" applyNumberFormat="1" applyFont="1" applyFill="1" applyBorder="1" applyAlignment="1" applyProtection="1">
      <alignment horizontal="center" vertical="center"/>
    </xf>
    <xf numFmtId="184" fontId="22" fillId="0" borderId="6" xfId="1" applyNumberFormat="1" applyFont="1" applyBorder="1" applyAlignment="1" applyProtection="1">
      <alignment horizontal="center" vertical="center"/>
    </xf>
    <xf numFmtId="184" fontId="22" fillId="0" borderId="0" xfId="1" applyNumberFormat="1" applyFont="1" applyBorder="1" applyAlignment="1" applyProtection="1">
      <alignment horizontal="center" vertical="center"/>
    </xf>
    <xf numFmtId="0" fontId="17" fillId="4" borderId="2"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3" xfId="0" applyFont="1" applyFill="1" applyBorder="1" applyAlignment="1">
      <alignment horizontal="center" vertical="center"/>
    </xf>
    <xf numFmtId="0" fontId="22" fillId="0" borderId="0" xfId="0" applyFont="1" applyAlignment="1">
      <alignment horizontal="left" vertical="center" wrapText="1"/>
    </xf>
    <xf numFmtId="0" fontId="22" fillId="0" borderId="6" xfId="0" applyFont="1" applyBorder="1" applyAlignment="1" applyProtection="1">
      <alignment horizontal="center" vertical="center"/>
    </xf>
    <xf numFmtId="0" fontId="22" fillId="0" borderId="0" xfId="0" applyFont="1" applyBorder="1" applyAlignment="1" applyProtection="1">
      <alignment horizontal="center" vertical="center"/>
    </xf>
    <xf numFmtId="0" fontId="10" fillId="6"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10" fillId="5" borderId="4" xfId="0" applyFont="1" applyFill="1" applyBorder="1" applyAlignment="1" applyProtection="1">
      <alignment horizontal="center" vertical="center"/>
    </xf>
    <xf numFmtId="0" fontId="10" fillId="5" borderId="3" xfId="0" applyFont="1" applyFill="1" applyBorder="1" applyAlignment="1" applyProtection="1">
      <alignment horizontal="center" vertical="center"/>
    </xf>
    <xf numFmtId="0" fontId="16" fillId="0" borderId="0" xfId="0" applyFont="1" applyFill="1" applyBorder="1" applyAlignment="1" applyProtection="1">
      <alignment horizontal="center" vertical="center"/>
      <protection locked="0"/>
    </xf>
    <xf numFmtId="0" fontId="12" fillId="0" borderId="0" xfId="5" applyFont="1" applyFill="1" applyAlignment="1">
      <alignment horizontal="left" vertical="center" wrapText="1"/>
    </xf>
    <xf numFmtId="180" fontId="10" fillId="2" borderId="1" xfId="0" applyNumberFormat="1" applyFont="1" applyFill="1" applyBorder="1" applyAlignment="1" applyProtection="1">
      <alignment horizontal="right" vertical="center" indent="2"/>
      <protection locked="0"/>
    </xf>
    <xf numFmtId="0" fontId="19" fillId="0" borderId="0" xfId="0" applyFont="1" applyAlignment="1">
      <alignment horizontal="center" vertical="center"/>
    </xf>
    <xf numFmtId="0" fontId="10" fillId="2" borderId="1" xfId="0" applyNumberFormat="1" applyFont="1" applyFill="1" applyBorder="1" applyAlignment="1" applyProtection="1">
      <alignment horizontal="right" vertical="center" indent="2"/>
      <protection locked="0"/>
    </xf>
    <xf numFmtId="38" fontId="10" fillId="2" borderId="1" xfId="1" applyFont="1" applyFill="1" applyBorder="1" applyAlignment="1" applyProtection="1">
      <alignment horizontal="right" vertical="center" indent="2"/>
      <protection locked="0"/>
    </xf>
    <xf numFmtId="0" fontId="18" fillId="4" borderId="4" xfId="0" applyFont="1" applyFill="1" applyBorder="1" applyAlignment="1">
      <alignment horizontal="center" vertical="center"/>
    </xf>
    <xf numFmtId="0" fontId="18" fillId="4" borderId="3" xfId="0" applyFont="1" applyFill="1" applyBorder="1" applyAlignment="1">
      <alignment horizontal="center" vertical="center"/>
    </xf>
    <xf numFmtId="0" fontId="10" fillId="5" borderId="7" xfId="0" applyFont="1" applyFill="1" applyBorder="1" applyAlignment="1" applyProtection="1">
      <alignment vertical="center"/>
    </xf>
    <xf numFmtId="0" fontId="26" fillId="0" borderId="0"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protection locked="0"/>
    </xf>
  </cellXfs>
  <cellStyles count="6">
    <cellStyle name="パーセント" xfId="3" builtinId="5"/>
    <cellStyle name="ハイパーリンク_テーブル" xfId="4"/>
    <cellStyle name="桁区切り" xfId="1" builtinId="6"/>
    <cellStyle name="標準" xfId="0" builtinId="0"/>
    <cellStyle name="標準 2_集約" xfId="2"/>
    <cellStyle name="標準_テーブル" xfId="5"/>
  </cellStyles>
  <dxfs count="0"/>
  <tableStyles count="0" defaultTableStyle="TableStyleMedium2" defaultPivotStyle="PivotStyleLight16"/>
  <colors>
    <mruColors>
      <color rgb="FFFF99FF"/>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886197</xdr:colOff>
      <xdr:row>31</xdr:row>
      <xdr:rowOff>155616</xdr:rowOff>
    </xdr:from>
    <xdr:to>
      <xdr:col>14</xdr:col>
      <xdr:colOff>277090</xdr:colOff>
      <xdr:row>34</xdr:row>
      <xdr:rowOff>0</xdr:rowOff>
    </xdr:to>
    <xdr:sp macro="" textlink="">
      <xdr:nvSpPr>
        <xdr:cNvPr id="2" name="上カーブ矢印 1">
          <a:extLst>
            <a:ext uri="{FF2B5EF4-FFF2-40B4-BE49-F238E27FC236}">
              <a16:creationId xmlns:a16="http://schemas.microsoft.com/office/drawing/2014/main" id="{00000000-0008-0000-0000-000002000000}"/>
            </a:ext>
          </a:extLst>
        </xdr:cNvPr>
        <xdr:cNvSpPr/>
      </xdr:nvSpPr>
      <xdr:spPr>
        <a:xfrm>
          <a:off x="8679379" y="9524752"/>
          <a:ext cx="8327075" cy="779566"/>
        </a:xfrm>
        <a:prstGeom prst="curvedUpArrow">
          <a:avLst>
            <a:gd name="adj1" fmla="val 68668"/>
            <a:gd name="adj2" fmla="val 141298"/>
            <a:gd name="adj3" fmla="val 2500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207818</xdr:colOff>
      <xdr:row>9</xdr:row>
      <xdr:rowOff>17318</xdr:rowOff>
    </xdr:from>
    <xdr:to>
      <xdr:col>13</xdr:col>
      <xdr:colOff>467590</xdr:colOff>
      <xdr:row>12</xdr:row>
      <xdr:rowOff>294409</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15430500" y="2511136"/>
          <a:ext cx="259772" cy="1212273"/>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779317</xdr:colOff>
      <xdr:row>10</xdr:row>
      <xdr:rowOff>86591</xdr:rowOff>
    </xdr:from>
    <xdr:to>
      <xdr:col>13</xdr:col>
      <xdr:colOff>1385454</xdr:colOff>
      <xdr:row>11</xdr:row>
      <xdr:rowOff>242454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6001999" y="2892136"/>
          <a:ext cx="606137" cy="467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necho.meti.go.jp/category/electricity_and_gas/electric/summary/retailers_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74"/>
  <sheetViews>
    <sheetView tabSelected="1" zoomScale="55" zoomScaleNormal="55" zoomScaleSheetLayoutView="55" workbookViewId="0">
      <selection activeCell="D11" sqref="D11:E11"/>
    </sheetView>
  </sheetViews>
  <sheetFormatPr defaultRowHeight="16.5" outlineLevelCol="1" x14ac:dyDescent="0.25"/>
  <cols>
    <col min="1" max="2" width="3.09765625" customWidth="1"/>
    <col min="3" max="3" width="26.09765625" customWidth="1"/>
    <col min="4" max="4" width="17.3984375" customWidth="1"/>
    <col min="5" max="5" width="6.19921875" style="1" customWidth="1"/>
    <col min="6" max="6" width="15.19921875" customWidth="1"/>
    <col min="7" max="7" width="10.5" customWidth="1"/>
    <col min="8" max="8" width="17.3984375" customWidth="1"/>
    <col min="9" max="9" width="9.69921875" customWidth="1"/>
    <col min="10" max="10" width="18.69921875" customWidth="1"/>
    <col min="11" max="11" width="11.69921875" customWidth="1"/>
    <col min="12" max="12" width="18.69921875" style="2" customWidth="1"/>
    <col min="13" max="13" width="11.69921875" style="2" customWidth="1"/>
    <col min="14" max="14" width="15.796875" customWidth="1"/>
    <col min="15" max="15" width="8.59765625" bestFit="1" customWidth="1"/>
    <col min="16" max="16" width="9.19921875" customWidth="1"/>
    <col min="17" max="17" width="3.796875" style="47" customWidth="1"/>
    <col min="18" max="18" width="3.796875" style="47" hidden="1" customWidth="1" outlineLevel="1"/>
    <col min="19" max="19" width="17.59765625" style="46" hidden="1" customWidth="1" outlineLevel="1"/>
    <col min="20" max="20" width="20.59765625" style="46" hidden="1" customWidth="1" outlineLevel="1"/>
    <col min="21" max="21" width="10.5" style="46" hidden="1" customWidth="1" outlineLevel="1"/>
    <col min="22" max="26" width="9.8984375" style="46" hidden="1" customWidth="1" outlineLevel="1"/>
    <col min="27" max="27" width="16.59765625" style="46" hidden="1" customWidth="1" outlineLevel="1"/>
    <col min="28" max="35" width="9.8984375" style="46" hidden="1" customWidth="1" outlineLevel="1"/>
    <col min="36" max="36" width="9.8984375" style="46" customWidth="1" collapsed="1"/>
    <col min="37" max="37" width="9.8984375" style="46" customWidth="1"/>
    <col min="38" max="38" width="9.8984375" style="47" customWidth="1"/>
    <col min="39" max="42" width="9.8984375" style="42" customWidth="1"/>
    <col min="43" max="52" width="9.19921875" style="42" customWidth="1"/>
    <col min="53" max="53" width="10.5" style="42" customWidth="1"/>
    <col min="54" max="54" width="10.3984375" style="42" customWidth="1"/>
    <col min="55" max="55" width="8.796875" style="42" customWidth="1"/>
    <col min="56" max="56" width="8.796875" collapsed="1"/>
  </cols>
  <sheetData>
    <row r="1" spans="1:53" ht="24" customHeight="1" x14ac:dyDescent="0.25">
      <c r="A1" s="196" t="s">
        <v>74</v>
      </c>
      <c r="B1" s="196"/>
      <c r="C1" s="196"/>
      <c r="D1" s="196"/>
      <c r="E1" s="196"/>
      <c r="F1" s="196"/>
      <c r="G1" s="196"/>
      <c r="H1" s="196"/>
      <c r="I1" s="196"/>
      <c r="J1" s="196"/>
      <c r="K1" s="196"/>
      <c r="L1" s="196"/>
      <c r="M1" s="196"/>
      <c r="N1" s="196"/>
      <c r="O1" s="196"/>
      <c r="P1" s="196"/>
      <c r="Q1" s="45"/>
      <c r="R1" s="45"/>
    </row>
    <row r="2" spans="1:53" ht="24" customHeight="1" x14ac:dyDescent="0.25">
      <c r="A2" s="196"/>
      <c r="B2" s="196"/>
      <c r="C2" s="196"/>
      <c r="D2" s="196"/>
      <c r="E2" s="196"/>
      <c r="F2" s="196"/>
      <c r="G2" s="196"/>
      <c r="H2" s="196"/>
      <c r="I2" s="196"/>
      <c r="J2" s="196"/>
      <c r="K2" s="196"/>
      <c r="L2" s="196"/>
      <c r="M2" s="196"/>
      <c r="N2" s="196"/>
      <c r="O2" s="196"/>
      <c r="P2" s="196"/>
      <c r="Q2" s="45"/>
      <c r="R2" s="45"/>
      <c r="S2" s="157" t="s">
        <v>1</v>
      </c>
      <c r="T2" s="48" t="s">
        <v>7</v>
      </c>
      <c r="U2" s="49"/>
      <c r="V2" s="157" t="s">
        <v>66</v>
      </c>
      <c r="W2" s="119" t="s">
        <v>59</v>
      </c>
      <c r="AK2" s="47"/>
      <c r="AM2" s="47"/>
      <c r="AN2" s="50"/>
      <c r="AO2" s="50"/>
      <c r="AP2" s="50"/>
      <c r="AQ2" s="50"/>
      <c r="AR2" s="50"/>
      <c r="AS2" s="50"/>
      <c r="AT2" s="50"/>
      <c r="AU2" s="50"/>
      <c r="AV2" s="50"/>
      <c r="AW2" s="50"/>
      <c r="AX2" s="50"/>
      <c r="AY2" s="50"/>
      <c r="AZ2" s="50"/>
      <c r="BA2" s="50"/>
    </row>
    <row r="3" spans="1:53" ht="24" customHeight="1" x14ac:dyDescent="0.25">
      <c r="P3" s="104"/>
      <c r="R3" s="51"/>
      <c r="S3" s="157"/>
      <c r="T3" s="48" t="s">
        <v>9</v>
      </c>
      <c r="U3" s="49"/>
      <c r="V3" s="157"/>
      <c r="W3" s="119" t="s">
        <v>60</v>
      </c>
      <c r="AK3" s="47"/>
      <c r="AM3" s="47"/>
      <c r="AN3" s="50"/>
      <c r="AO3" s="50"/>
      <c r="AP3" s="50"/>
      <c r="AQ3" s="50"/>
      <c r="AR3" s="50"/>
      <c r="AS3" s="50"/>
      <c r="AT3" s="50"/>
      <c r="AU3" s="50"/>
      <c r="AV3" s="50"/>
      <c r="AW3" s="50"/>
      <c r="AX3" s="50"/>
      <c r="AY3" s="50"/>
      <c r="AZ3" s="50"/>
      <c r="BA3" s="50"/>
    </row>
    <row r="4" spans="1:53" ht="24" customHeight="1" x14ac:dyDescent="0.25">
      <c r="A4" s="10" t="s">
        <v>29</v>
      </c>
      <c r="B4" s="10"/>
      <c r="C4" s="4"/>
      <c r="D4" s="4"/>
      <c r="E4"/>
      <c r="F4" s="4"/>
      <c r="G4" s="4"/>
      <c r="H4" s="4"/>
      <c r="I4" s="4"/>
      <c r="N4" s="104"/>
      <c r="O4" s="104"/>
      <c r="P4" s="104"/>
      <c r="S4" s="157" t="s">
        <v>11</v>
      </c>
      <c r="T4" s="52">
        <v>6</v>
      </c>
      <c r="U4" s="49" t="s">
        <v>10</v>
      </c>
      <c r="AK4" s="47"/>
      <c r="AM4" s="47"/>
      <c r="AN4" s="50"/>
      <c r="AO4" s="50"/>
      <c r="AP4" s="50"/>
      <c r="AQ4" s="50"/>
      <c r="AR4" s="50"/>
      <c r="AS4" s="50"/>
      <c r="AT4" s="50"/>
      <c r="AU4" s="50"/>
      <c r="AV4" s="50"/>
      <c r="AW4" s="50"/>
      <c r="AX4" s="50"/>
      <c r="AY4" s="50"/>
      <c r="AZ4" s="50"/>
      <c r="BA4" s="50"/>
    </row>
    <row r="5" spans="1:53" ht="24" customHeight="1" x14ac:dyDescent="0.25">
      <c r="C5" s="18" t="s">
        <v>55</v>
      </c>
      <c r="D5" s="13"/>
      <c r="E5" s="41">
        <f>COUNTA(D7:E12)</f>
        <v>6</v>
      </c>
      <c r="F5" s="13"/>
      <c r="H5" s="3"/>
      <c r="L5" s="12"/>
      <c r="N5" s="104"/>
      <c r="O5" s="104"/>
      <c r="P5" s="104"/>
      <c r="S5" s="157"/>
      <c r="T5" s="52">
        <v>20</v>
      </c>
      <c r="U5" s="49" t="s">
        <v>10</v>
      </c>
      <c r="AK5" s="47"/>
      <c r="AM5" s="47"/>
      <c r="AN5" s="50"/>
      <c r="AO5" s="50"/>
      <c r="AP5" s="50"/>
      <c r="AQ5" s="50"/>
      <c r="AR5" s="50"/>
      <c r="AS5" s="50"/>
      <c r="AT5" s="50"/>
      <c r="AU5" s="50"/>
      <c r="AV5" s="50"/>
      <c r="AW5" s="50"/>
      <c r="AX5" s="50"/>
      <c r="AY5" s="50"/>
      <c r="AZ5" s="50"/>
      <c r="BA5" s="50"/>
    </row>
    <row r="6" spans="1:53" ht="24" customHeight="1" x14ac:dyDescent="0.25">
      <c r="C6" s="183" t="s">
        <v>0</v>
      </c>
      <c r="D6" s="199"/>
      <c r="E6" s="199"/>
      <c r="F6" s="200"/>
      <c r="G6" s="5"/>
      <c r="H6" s="174"/>
      <c r="I6" s="174"/>
      <c r="J6" s="164" t="s">
        <v>89</v>
      </c>
      <c r="K6" s="164"/>
      <c r="L6" s="164" t="s">
        <v>90</v>
      </c>
      <c r="M6" s="164"/>
      <c r="P6" s="104"/>
      <c r="S6" s="157"/>
      <c r="T6" s="52">
        <v>30</v>
      </c>
      <c r="U6" s="49" t="s">
        <v>10</v>
      </c>
      <c r="AK6" s="47"/>
      <c r="AM6" s="47"/>
      <c r="AN6" s="50"/>
      <c r="AO6" s="50"/>
      <c r="AP6" s="50"/>
      <c r="AQ6" s="50"/>
      <c r="AR6" s="50"/>
      <c r="AS6" s="50"/>
      <c r="AT6" s="50"/>
      <c r="AU6" s="50"/>
      <c r="AV6" s="50"/>
      <c r="AW6" s="50"/>
      <c r="AX6" s="50"/>
      <c r="AY6" s="50"/>
      <c r="AZ6" s="50"/>
      <c r="BA6" s="50"/>
    </row>
    <row r="7" spans="1:53" ht="24" customHeight="1" x14ac:dyDescent="0.25">
      <c r="B7" s="16" t="s">
        <v>30</v>
      </c>
      <c r="C7" s="131" t="s">
        <v>1</v>
      </c>
      <c r="D7" s="162" t="s">
        <v>7</v>
      </c>
      <c r="E7" s="163"/>
      <c r="F7" s="133"/>
      <c r="G7" s="5"/>
      <c r="H7" s="171" t="s">
        <v>14</v>
      </c>
      <c r="I7" s="171"/>
      <c r="J7" s="125">
        <f>影響額試算!Y12</f>
        <v>2294.16</v>
      </c>
      <c r="K7" s="105" t="s">
        <v>36</v>
      </c>
      <c r="L7" s="125">
        <f>影響額試算!AG12</f>
        <v>2294.16</v>
      </c>
      <c r="M7" s="105" t="s">
        <v>36</v>
      </c>
      <c r="N7" s="5"/>
      <c r="P7" s="22"/>
      <c r="S7" s="157"/>
      <c r="T7" s="52">
        <v>70</v>
      </c>
      <c r="U7" s="49" t="s">
        <v>10</v>
      </c>
      <c r="AK7" s="47"/>
      <c r="AM7" s="47"/>
      <c r="AN7" s="50"/>
      <c r="AO7" s="50"/>
      <c r="AP7" s="50"/>
      <c r="AQ7" s="50"/>
      <c r="AR7" s="50"/>
      <c r="AS7" s="50"/>
      <c r="AT7" s="50"/>
      <c r="AU7" s="50"/>
      <c r="AV7" s="50"/>
      <c r="AW7" s="50"/>
      <c r="AX7" s="50"/>
      <c r="AY7" s="50"/>
      <c r="AZ7" s="50"/>
      <c r="BA7" s="50"/>
    </row>
    <row r="8" spans="1:53" ht="24" customHeight="1" x14ac:dyDescent="0.25">
      <c r="B8" s="16" t="s">
        <v>31</v>
      </c>
      <c r="C8" s="131" t="s">
        <v>2</v>
      </c>
      <c r="D8" s="197">
        <v>6</v>
      </c>
      <c r="E8" s="197"/>
      <c r="F8" s="6" t="s">
        <v>10</v>
      </c>
      <c r="G8" s="5"/>
      <c r="H8" s="171" t="s">
        <v>15</v>
      </c>
      <c r="I8" s="134" t="s">
        <v>16</v>
      </c>
      <c r="J8" s="125">
        <f>影響額試算!Y18</f>
        <v>16.57</v>
      </c>
      <c r="K8" s="105" t="s">
        <v>37</v>
      </c>
      <c r="L8" s="125">
        <f>影響額試算!AG17</f>
        <v>20.47</v>
      </c>
      <c r="M8" s="105" t="s">
        <v>37</v>
      </c>
      <c r="N8" s="5"/>
      <c r="P8" s="22"/>
      <c r="S8" s="146" t="s">
        <v>76</v>
      </c>
      <c r="T8" s="145"/>
      <c r="AA8" s="146" t="s">
        <v>77</v>
      </c>
      <c r="AK8" s="47"/>
      <c r="AM8" s="47"/>
      <c r="AN8" s="50"/>
      <c r="AO8" s="50"/>
      <c r="AP8" s="50"/>
      <c r="AQ8" s="50"/>
      <c r="AR8" s="50"/>
      <c r="AS8" s="50"/>
      <c r="AT8" s="50"/>
      <c r="AU8" s="50"/>
      <c r="AV8" s="50"/>
      <c r="AW8" s="50"/>
      <c r="AX8" s="50"/>
      <c r="AY8" s="50"/>
      <c r="AZ8" s="50"/>
      <c r="BA8" s="50"/>
    </row>
    <row r="9" spans="1:53" ht="24" customHeight="1" thickBot="1" x14ac:dyDescent="0.3">
      <c r="B9" s="16" t="s">
        <v>32</v>
      </c>
      <c r="C9" s="131" t="s">
        <v>3</v>
      </c>
      <c r="D9" s="198">
        <v>400</v>
      </c>
      <c r="E9" s="198"/>
      <c r="F9" s="6" t="s">
        <v>12</v>
      </c>
      <c r="G9" s="5"/>
      <c r="H9" s="201"/>
      <c r="I9" s="135" t="s">
        <v>17</v>
      </c>
      <c r="J9" s="126">
        <f>影響額試算!Y22</f>
        <v>15.28</v>
      </c>
      <c r="K9" s="108" t="s">
        <v>37</v>
      </c>
      <c r="L9" s="126">
        <f>影響額試算!AG22</f>
        <v>19.18</v>
      </c>
      <c r="M9" s="108" t="s">
        <v>37</v>
      </c>
      <c r="N9" s="5"/>
      <c r="P9" s="22"/>
      <c r="S9" s="46" t="s">
        <v>83</v>
      </c>
      <c r="T9" s="53"/>
      <c r="AA9" s="46" t="s">
        <v>83</v>
      </c>
      <c r="AK9" s="47"/>
      <c r="AM9" s="47"/>
      <c r="AN9" s="50"/>
      <c r="AO9" s="50"/>
      <c r="AP9" s="50"/>
      <c r="AQ9" s="50"/>
      <c r="AR9" s="50"/>
      <c r="AS9" s="50"/>
      <c r="AT9" s="50"/>
      <c r="AU9" s="50"/>
      <c r="AV9" s="50"/>
      <c r="AW9" s="50"/>
      <c r="AX9" s="50"/>
      <c r="AY9" s="50"/>
      <c r="AZ9" s="50"/>
      <c r="BA9" s="50"/>
    </row>
    <row r="10" spans="1:53" ht="24" customHeight="1" x14ac:dyDescent="0.25">
      <c r="B10" s="16" t="s">
        <v>33</v>
      </c>
      <c r="C10" s="131" t="s">
        <v>4</v>
      </c>
      <c r="D10" s="198">
        <v>500</v>
      </c>
      <c r="E10" s="198"/>
      <c r="F10" s="6" t="s">
        <v>35</v>
      </c>
      <c r="G10" s="5"/>
      <c r="H10" s="167" t="s">
        <v>63</v>
      </c>
      <c r="I10" s="168"/>
      <c r="J10" s="127">
        <f>Y30</f>
        <v>2.4300000000000002</v>
      </c>
      <c r="K10" s="109" t="s">
        <v>37</v>
      </c>
      <c r="L10" s="127">
        <f>AG30</f>
        <v>-1.85</v>
      </c>
      <c r="M10" s="110" t="s">
        <v>37</v>
      </c>
      <c r="N10" s="5"/>
      <c r="O10" s="155"/>
      <c r="S10" s="157"/>
      <c r="T10" s="158" t="s">
        <v>28</v>
      </c>
      <c r="U10" s="159"/>
      <c r="V10" s="159"/>
      <c r="W10" s="160"/>
      <c r="AA10" s="157"/>
      <c r="AB10" s="158" t="s">
        <v>11</v>
      </c>
      <c r="AC10" s="159"/>
      <c r="AD10" s="159"/>
      <c r="AE10" s="160"/>
      <c r="AK10" s="47"/>
      <c r="AM10" s="47"/>
      <c r="AN10" s="50"/>
      <c r="AO10" s="50"/>
      <c r="AP10" s="50"/>
      <c r="AQ10" s="50"/>
      <c r="AR10" s="50"/>
      <c r="AS10" s="50"/>
      <c r="AT10" s="50"/>
      <c r="AU10" s="50"/>
      <c r="AV10" s="50"/>
      <c r="AW10" s="50"/>
      <c r="AX10" s="50"/>
      <c r="AY10" s="50"/>
      <c r="AZ10" s="50"/>
      <c r="BA10" s="50"/>
    </row>
    <row r="11" spans="1:53" ht="24" customHeight="1" x14ac:dyDescent="0.25">
      <c r="B11" s="16" t="s">
        <v>34</v>
      </c>
      <c r="C11" s="131" t="s">
        <v>5</v>
      </c>
      <c r="D11" s="195">
        <v>100</v>
      </c>
      <c r="E11" s="195"/>
      <c r="F11" s="6" t="s">
        <v>13</v>
      </c>
      <c r="G11" s="5"/>
      <c r="H11" s="169" t="s">
        <v>57</v>
      </c>
      <c r="I11" s="170"/>
      <c r="J11" s="128" t="s">
        <v>78</v>
      </c>
      <c r="K11" s="105" t="s">
        <v>37</v>
      </c>
      <c r="L11" s="128">
        <f>AG34</f>
        <v>0.02</v>
      </c>
      <c r="M11" s="111" t="s">
        <v>37</v>
      </c>
      <c r="N11" s="5"/>
      <c r="S11" s="157"/>
      <c r="T11" s="54">
        <v>6</v>
      </c>
      <c r="U11" s="54">
        <v>20</v>
      </c>
      <c r="V11" s="54">
        <v>30</v>
      </c>
      <c r="W11" s="54">
        <v>70</v>
      </c>
      <c r="Y11" s="55" t="s">
        <v>38</v>
      </c>
      <c r="AA11" s="157"/>
      <c r="AB11" s="54">
        <v>6</v>
      </c>
      <c r="AC11" s="54">
        <v>20</v>
      </c>
      <c r="AD11" s="54">
        <v>30</v>
      </c>
      <c r="AE11" s="54">
        <v>70</v>
      </c>
      <c r="AG11" s="56" t="s">
        <v>39</v>
      </c>
      <c r="AK11" s="47"/>
      <c r="AM11" s="47"/>
      <c r="AN11" s="50"/>
      <c r="AO11" s="50"/>
      <c r="AP11" s="50"/>
      <c r="AQ11" s="50"/>
      <c r="AR11" s="50"/>
      <c r="AS11" s="50"/>
      <c r="AT11" s="50"/>
      <c r="AU11" s="50"/>
      <c r="AV11" s="50"/>
      <c r="AW11" s="50"/>
      <c r="AX11" s="50"/>
      <c r="AY11" s="50"/>
      <c r="AZ11" s="50"/>
      <c r="BA11" s="50"/>
    </row>
    <row r="12" spans="1:53" ht="26.25" customHeight="1" x14ac:dyDescent="0.25">
      <c r="B12" s="106" t="s">
        <v>54</v>
      </c>
      <c r="C12" s="132" t="s">
        <v>73</v>
      </c>
      <c r="D12" s="165" t="s">
        <v>17</v>
      </c>
      <c r="E12" s="166"/>
      <c r="F12" s="107"/>
      <c r="G12" s="5"/>
      <c r="H12" s="169" t="s">
        <v>56</v>
      </c>
      <c r="I12" s="170"/>
      <c r="J12" s="128">
        <f>IF(D7="最終保障電力Ａ",Y42,IF(D7="最終保障電力Ｂ",Y47,"#N/A"))</f>
        <v>0</v>
      </c>
      <c r="K12" s="105" t="s">
        <v>37</v>
      </c>
      <c r="L12" s="128">
        <f>IF(D7="最終保障電力Ａ",AG42,IF(D7="最終保障電力Ｂ",AG47,"#N/A"))</f>
        <v>0</v>
      </c>
      <c r="M12" s="111" t="s">
        <v>37</v>
      </c>
      <c r="N12" s="5"/>
      <c r="S12" s="57" t="s">
        <v>6</v>
      </c>
      <c r="T12" s="58">
        <v>2294.16</v>
      </c>
      <c r="U12" s="58">
        <v>2105.4</v>
      </c>
      <c r="V12" s="58">
        <v>2105.4</v>
      </c>
      <c r="W12" s="58">
        <v>2052.6</v>
      </c>
      <c r="X12" s="59"/>
      <c r="Y12" s="60">
        <f>INDEX(T12:W13,MATCH(D7,影響額試算!S12:S13,0),MATCH(D8,影響額試算!T11:W11,0))</f>
        <v>2294.16</v>
      </c>
      <c r="AA12" s="57" t="s">
        <v>6</v>
      </c>
      <c r="AB12" s="58">
        <v>2294.16</v>
      </c>
      <c r="AC12" s="58">
        <v>2105.4</v>
      </c>
      <c r="AD12" s="58">
        <v>2105.4</v>
      </c>
      <c r="AE12" s="58">
        <v>2052.6</v>
      </c>
      <c r="AG12" s="60">
        <f>INDEX(AB12:AE13,MATCH(D7,影響額試算!AA12:AA13,0),MATCH(D8,影響額試算!AB11:AE11,0))</f>
        <v>2294.16</v>
      </c>
      <c r="AK12" s="47"/>
      <c r="AM12" s="47"/>
      <c r="AN12" s="50"/>
      <c r="AO12" s="50"/>
      <c r="AP12" s="50"/>
      <c r="AQ12" s="50"/>
      <c r="AR12" s="50"/>
      <c r="AS12" s="50"/>
      <c r="AT12" s="50"/>
      <c r="AU12" s="50"/>
      <c r="AV12" s="50"/>
      <c r="AW12" s="50"/>
      <c r="AX12" s="50"/>
      <c r="AY12" s="50"/>
      <c r="AZ12" s="50"/>
      <c r="BA12" s="50"/>
    </row>
    <row r="13" spans="1:53" ht="24" customHeight="1" thickBot="1" x14ac:dyDescent="0.3">
      <c r="C13" s="5" t="s">
        <v>46</v>
      </c>
      <c r="D13" s="5"/>
      <c r="E13" s="136"/>
      <c r="F13" s="5"/>
      <c r="G13" s="5"/>
      <c r="H13" s="172" t="s">
        <v>42</v>
      </c>
      <c r="I13" s="173"/>
      <c r="J13" s="129">
        <v>1.4</v>
      </c>
      <c r="K13" s="112" t="s">
        <v>37</v>
      </c>
      <c r="L13" s="129">
        <v>1.4</v>
      </c>
      <c r="M13" s="113" t="s">
        <v>37</v>
      </c>
      <c r="N13" s="5"/>
      <c r="S13" s="57" t="s">
        <v>8</v>
      </c>
      <c r="T13" s="58">
        <v>2452.56</v>
      </c>
      <c r="U13" s="58">
        <v>2263.8000000000002</v>
      </c>
      <c r="V13" s="58">
        <v>2263.8000000000002</v>
      </c>
      <c r="W13" s="58">
        <v>2211</v>
      </c>
      <c r="X13" s="59"/>
      <c r="Y13" s="59"/>
      <c r="AA13" s="57" t="s">
        <v>8</v>
      </c>
      <c r="AB13" s="58">
        <v>2452.56</v>
      </c>
      <c r="AC13" s="58">
        <v>2263.8000000000002</v>
      </c>
      <c r="AD13" s="58">
        <v>2263.8000000000002</v>
      </c>
      <c r="AE13" s="58">
        <v>2211</v>
      </c>
      <c r="AG13" s="61"/>
      <c r="AK13" s="47"/>
      <c r="AM13" s="47"/>
      <c r="AN13" s="50"/>
      <c r="AO13" s="50"/>
      <c r="AP13" s="50"/>
      <c r="AQ13" s="50"/>
      <c r="AR13" s="50"/>
      <c r="AS13" s="50"/>
      <c r="AT13" s="50"/>
      <c r="AU13" s="50"/>
      <c r="AV13" s="50"/>
      <c r="AW13" s="50"/>
      <c r="AX13" s="50"/>
      <c r="AY13" s="50"/>
      <c r="AZ13" s="50"/>
      <c r="BA13" s="50"/>
    </row>
    <row r="14" spans="1:53" ht="24" customHeight="1" x14ac:dyDescent="0.25">
      <c r="C14" s="5"/>
      <c r="D14" s="137"/>
      <c r="E14" s="137"/>
      <c r="F14" s="137"/>
      <c r="G14" s="137"/>
      <c r="H14" s="116" t="s">
        <v>61</v>
      </c>
      <c r="I14" s="137"/>
      <c r="J14" s="137"/>
      <c r="K14" s="137"/>
      <c r="L14" s="137"/>
      <c r="M14" s="138"/>
      <c r="N14" s="5"/>
      <c r="S14" s="62"/>
      <c r="T14" s="63"/>
      <c r="U14" s="63"/>
      <c r="V14" s="63"/>
      <c r="W14" s="63"/>
      <c r="X14" s="63"/>
      <c r="Y14" s="63"/>
      <c r="Z14" s="62"/>
      <c r="AA14" s="62"/>
      <c r="AB14" s="63"/>
      <c r="AC14" s="63"/>
      <c r="AD14" s="63"/>
      <c r="AE14" s="63"/>
      <c r="AF14" s="62"/>
      <c r="AG14" s="61"/>
      <c r="AK14" s="47"/>
      <c r="AM14" s="47"/>
      <c r="AN14" s="50"/>
      <c r="AO14" s="50"/>
      <c r="AP14" s="50"/>
      <c r="AQ14" s="50"/>
      <c r="AR14" s="50"/>
      <c r="AS14" s="50"/>
      <c r="AT14" s="50"/>
      <c r="AU14" s="50"/>
      <c r="AV14" s="50"/>
      <c r="AW14" s="50"/>
      <c r="AX14" s="50"/>
      <c r="AY14" s="50"/>
      <c r="AZ14" s="50"/>
      <c r="BA14" s="50"/>
    </row>
    <row r="15" spans="1:53" ht="24" customHeight="1" x14ac:dyDescent="0.25">
      <c r="C15" s="117"/>
      <c r="D15" s="117"/>
      <c r="E15" s="117"/>
      <c r="F15" s="117"/>
      <c r="G15" s="117"/>
      <c r="H15" s="117" t="s">
        <v>62</v>
      </c>
      <c r="I15" s="117"/>
      <c r="J15" s="117"/>
      <c r="K15" s="117"/>
      <c r="L15" s="117"/>
      <c r="M15" s="138"/>
      <c r="N15" s="5"/>
      <c r="S15" s="62" t="s">
        <v>84</v>
      </c>
      <c r="T15" s="62"/>
      <c r="U15" s="62"/>
      <c r="V15" s="62"/>
      <c r="W15" s="62"/>
      <c r="X15" s="62"/>
      <c r="Y15" s="62"/>
      <c r="Z15" s="62"/>
      <c r="AA15" s="62" t="s">
        <v>84</v>
      </c>
      <c r="AB15" s="62"/>
      <c r="AC15" s="62"/>
      <c r="AD15" s="62"/>
      <c r="AE15" s="62"/>
      <c r="AF15" s="62"/>
      <c r="AG15" s="62"/>
      <c r="AK15" s="47"/>
      <c r="AM15" s="47"/>
      <c r="AN15" s="50"/>
      <c r="AO15" s="50"/>
      <c r="AP15" s="50"/>
      <c r="AQ15" s="50"/>
      <c r="AR15" s="50"/>
      <c r="AS15" s="50"/>
      <c r="AT15" s="50"/>
      <c r="AU15" s="50"/>
      <c r="AV15" s="50"/>
      <c r="AW15" s="50"/>
      <c r="AX15" s="50"/>
      <c r="AY15" s="50"/>
      <c r="AZ15" s="50"/>
      <c r="BA15" s="50"/>
    </row>
    <row r="16" spans="1:53" ht="24" customHeight="1" x14ac:dyDescent="0.25">
      <c r="C16" s="26"/>
      <c r="D16" s="5"/>
      <c r="E16" s="136"/>
      <c r="F16" s="5"/>
      <c r="G16" s="5"/>
      <c r="H16" s="5" t="s">
        <v>67</v>
      </c>
      <c r="I16" s="5"/>
      <c r="J16" s="5"/>
      <c r="K16" s="5"/>
      <c r="L16" s="138"/>
      <c r="M16" s="138"/>
      <c r="N16" s="5"/>
      <c r="S16" s="157" t="s">
        <v>19</v>
      </c>
      <c r="T16" s="158" t="s">
        <v>28</v>
      </c>
      <c r="U16" s="159"/>
      <c r="V16" s="159"/>
      <c r="W16" s="160"/>
      <c r="AA16" s="157" t="s">
        <v>19</v>
      </c>
      <c r="AB16" s="158" t="s">
        <v>11</v>
      </c>
      <c r="AC16" s="159"/>
      <c r="AD16" s="159"/>
      <c r="AE16" s="160"/>
      <c r="AG16" s="56" t="s">
        <v>39</v>
      </c>
      <c r="AK16" s="47"/>
      <c r="AM16" s="47"/>
      <c r="AN16" s="50"/>
      <c r="AO16" s="50"/>
      <c r="AP16" s="50"/>
      <c r="AQ16" s="50"/>
      <c r="AR16" s="50"/>
      <c r="AS16" s="50"/>
      <c r="AT16" s="50"/>
      <c r="AU16" s="50"/>
      <c r="AV16" s="50"/>
      <c r="AW16" s="50"/>
      <c r="AX16" s="50"/>
      <c r="AY16" s="50"/>
      <c r="AZ16" s="50"/>
      <c r="BA16" s="50"/>
    </row>
    <row r="17" spans="3:53" ht="24" customHeight="1" x14ac:dyDescent="0.25">
      <c r="C17" s="5"/>
      <c r="D17" s="5"/>
      <c r="E17" s="136"/>
      <c r="F17" s="5"/>
      <c r="G17" s="5"/>
      <c r="H17" s="5" t="s">
        <v>64</v>
      </c>
      <c r="I17" s="5"/>
      <c r="J17" s="5"/>
      <c r="K17" s="5"/>
      <c r="L17" s="138"/>
      <c r="M17" s="138"/>
      <c r="N17" s="5"/>
      <c r="S17" s="157"/>
      <c r="T17" s="54">
        <v>6</v>
      </c>
      <c r="U17" s="54">
        <v>20</v>
      </c>
      <c r="V17" s="54">
        <v>30</v>
      </c>
      <c r="W17" s="54">
        <v>70</v>
      </c>
      <c r="Y17" s="55" t="s">
        <v>38</v>
      </c>
      <c r="AA17" s="157"/>
      <c r="AB17" s="54">
        <v>6</v>
      </c>
      <c r="AC17" s="54">
        <v>20</v>
      </c>
      <c r="AD17" s="54">
        <v>30</v>
      </c>
      <c r="AE17" s="54">
        <v>70</v>
      </c>
      <c r="AG17" s="60">
        <f>INDEX(AB18:AE19,MATCH(D7,影響額試算!AA18:AA19,0),MATCH(D8,影響額試算!AB17:AE17,0))</f>
        <v>20.47</v>
      </c>
      <c r="AK17" s="47"/>
      <c r="AM17" s="47"/>
      <c r="AN17" s="50"/>
      <c r="AO17" s="50"/>
      <c r="AP17" s="50"/>
      <c r="AQ17" s="50"/>
      <c r="AR17" s="50"/>
      <c r="AS17" s="50"/>
      <c r="AT17" s="50"/>
      <c r="AU17" s="50"/>
      <c r="AV17" s="50"/>
      <c r="AW17" s="50"/>
      <c r="AX17" s="50"/>
      <c r="AY17" s="50"/>
      <c r="AZ17" s="50"/>
      <c r="BA17" s="50"/>
    </row>
    <row r="18" spans="3:53" ht="24" customHeight="1" x14ac:dyDescent="0.25">
      <c r="C18" s="5"/>
      <c r="D18" s="5"/>
      <c r="E18" s="136"/>
      <c r="F18" s="5"/>
      <c r="G18" s="5"/>
      <c r="H18" s="5" t="s">
        <v>65</v>
      </c>
      <c r="I18" s="5"/>
      <c r="J18" s="5"/>
      <c r="K18" s="5"/>
      <c r="L18" s="138"/>
      <c r="M18" s="138"/>
      <c r="N18" s="5"/>
      <c r="S18" s="57" t="s">
        <v>6</v>
      </c>
      <c r="T18" s="58">
        <v>16.57</v>
      </c>
      <c r="U18" s="58">
        <v>14.82</v>
      </c>
      <c r="V18" s="58">
        <v>14.82</v>
      </c>
      <c r="W18" s="58">
        <v>14.51</v>
      </c>
      <c r="Y18" s="60">
        <f>INDEX(T18:W19,MATCH(D7,影響額試算!S18:S19,0),MATCH(D8,影響額試算!T17:W17,0))</f>
        <v>16.57</v>
      </c>
      <c r="AA18" s="57" t="s">
        <v>6</v>
      </c>
      <c r="AB18" s="118">
        <v>20.47</v>
      </c>
      <c r="AC18" s="118">
        <v>18.670000000000002</v>
      </c>
      <c r="AD18" s="118">
        <v>18.670000000000002</v>
      </c>
      <c r="AE18" s="118">
        <v>18.36</v>
      </c>
      <c r="AK18" s="47"/>
      <c r="AM18" s="47"/>
      <c r="AN18" s="50"/>
      <c r="AO18" s="50"/>
      <c r="AP18" s="50"/>
      <c r="AQ18" s="50"/>
      <c r="AR18" s="50"/>
      <c r="AS18" s="50"/>
      <c r="AT18" s="50"/>
      <c r="AU18" s="50"/>
      <c r="AV18" s="50"/>
      <c r="AW18" s="50"/>
      <c r="AX18" s="50"/>
      <c r="AY18" s="50"/>
      <c r="AZ18" s="50"/>
      <c r="BA18" s="50"/>
    </row>
    <row r="19" spans="3:53" ht="24" customHeight="1" x14ac:dyDescent="0.25">
      <c r="H19" s="14"/>
      <c r="S19" s="57" t="s">
        <v>8</v>
      </c>
      <c r="T19" s="58">
        <v>14.87</v>
      </c>
      <c r="U19" s="58">
        <v>13.74</v>
      </c>
      <c r="V19" s="58">
        <v>13.74</v>
      </c>
      <c r="W19" s="58">
        <v>13.37</v>
      </c>
      <c r="AA19" s="57" t="s">
        <v>8</v>
      </c>
      <c r="AB19" s="118">
        <v>18.77</v>
      </c>
      <c r="AC19" s="118">
        <v>17.59</v>
      </c>
      <c r="AD19" s="118">
        <v>17.59</v>
      </c>
      <c r="AE19" s="118">
        <v>17.22</v>
      </c>
      <c r="AK19" s="47"/>
      <c r="AM19" s="47"/>
      <c r="AN19" s="50"/>
      <c r="AO19" s="50"/>
      <c r="AP19" s="50"/>
      <c r="AQ19" s="50"/>
      <c r="AR19" s="50"/>
      <c r="AS19" s="50"/>
      <c r="AT19" s="50"/>
      <c r="AU19" s="50"/>
      <c r="AV19" s="50"/>
      <c r="AW19" s="50"/>
      <c r="AX19" s="50"/>
      <c r="AY19" s="50"/>
      <c r="AZ19" s="50"/>
      <c r="BA19" s="50"/>
    </row>
    <row r="20" spans="3:53" ht="24" customHeight="1" x14ac:dyDescent="0.25">
      <c r="C20" s="27" t="s">
        <v>44</v>
      </c>
      <c r="D20" s="17"/>
      <c r="S20" s="62"/>
      <c r="T20" s="63"/>
      <c r="U20" s="63"/>
      <c r="V20" s="63"/>
      <c r="W20" s="63"/>
      <c r="X20" s="62"/>
      <c r="Y20" s="62"/>
      <c r="Z20" s="62"/>
      <c r="AA20" s="62"/>
      <c r="AB20" s="59"/>
      <c r="AC20" s="59"/>
      <c r="AD20" s="59"/>
      <c r="AE20" s="59"/>
      <c r="AK20" s="47"/>
      <c r="AM20" s="47"/>
      <c r="AN20" s="50"/>
      <c r="AO20" s="50"/>
      <c r="AP20" s="50"/>
      <c r="AQ20" s="50"/>
      <c r="AR20" s="50"/>
      <c r="AS20" s="50"/>
      <c r="AT20" s="50"/>
      <c r="AU20" s="50"/>
      <c r="AV20" s="50"/>
      <c r="AW20" s="50"/>
      <c r="AX20" s="50"/>
      <c r="AY20" s="50"/>
      <c r="AZ20" s="50"/>
      <c r="BA20" s="50"/>
    </row>
    <row r="21" spans="3:53" ht="24" customHeight="1" x14ac:dyDescent="0.25">
      <c r="C21" s="15" t="s">
        <v>75</v>
      </c>
      <c r="S21" s="157" t="s">
        <v>20</v>
      </c>
      <c r="T21" s="158" t="s">
        <v>28</v>
      </c>
      <c r="U21" s="159"/>
      <c r="V21" s="159"/>
      <c r="W21" s="160"/>
      <c r="Y21" s="55" t="s">
        <v>38</v>
      </c>
      <c r="AA21" s="157" t="s">
        <v>20</v>
      </c>
      <c r="AB21" s="158" t="s">
        <v>11</v>
      </c>
      <c r="AC21" s="159"/>
      <c r="AD21" s="159"/>
      <c r="AE21" s="160"/>
      <c r="AG21" s="56" t="s">
        <v>39</v>
      </c>
      <c r="AK21" s="47"/>
      <c r="AM21" s="47"/>
      <c r="AN21" s="50"/>
      <c r="AO21" s="50"/>
      <c r="AP21" s="50"/>
      <c r="AQ21" s="50"/>
      <c r="AR21" s="50"/>
      <c r="AS21" s="50"/>
      <c r="AT21" s="50"/>
      <c r="AU21" s="50"/>
      <c r="AV21" s="50"/>
      <c r="AW21" s="50"/>
      <c r="AX21" s="50"/>
      <c r="AY21" s="50"/>
      <c r="AZ21" s="50"/>
      <c r="BA21" s="50"/>
    </row>
    <row r="22" spans="3:53" ht="24" customHeight="1" x14ac:dyDescent="0.25">
      <c r="C22" s="183" t="s">
        <v>45</v>
      </c>
      <c r="D22" s="184"/>
      <c r="E22" s="184"/>
      <c r="F22" s="184"/>
      <c r="G22" s="184"/>
      <c r="H22" s="184"/>
      <c r="I22" s="184"/>
      <c r="J22" s="184"/>
      <c r="K22" s="184"/>
      <c r="L22" s="184"/>
      <c r="M22" s="184"/>
      <c r="N22" s="184"/>
      <c r="O22" s="185"/>
      <c r="S22" s="157"/>
      <c r="T22" s="54">
        <v>6</v>
      </c>
      <c r="U22" s="54">
        <v>20</v>
      </c>
      <c r="V22" s="54">
        <v>30</v>
      </c>
      <c r="W22" s="54">
        <v>70</v>
      </c>
      <c r="Y22" s="60">
        <f>INDEX(T23:W24,MATCH(D7,影響額試算!S23:S24,0),MATCH(D8,影響額試算!T22:W22,0))</f>
        <v>15.28</v>
      </c>
      <c r="AA22" s="157"/>
      <c r="AB22" s="54">
        <v>6</v>
      </c>
      <c r="AC22" s="54">
        <v>20</v>
      </c>
      <c r="AD22" s="54">
        <v>30</v>
      </c>
      <c r="AE22" s="54">
        <v>70</v>
      </c>
      <c r="AG22" s="60">
        <f>INDEX(AB23:AE24,MATCH(D7,影響額試算!AA23:AA24,0),MATCH(D8,影響額試算!AB22:AE22,0))</f>
        <v>19.18</v>
      </c>
      <c r="AK22" s="47"/>
      <c r="AM22" s="47"/>
      <c r="AN22" s="50"/>
      <c r="AO22" s="50"/>
      <c r="AP22" s="50"/>
      <c r="AQ22" s="50"/>
      <c r="AR22" s="50"/>
      <c r="AS22" s="50"/>
      <c r="AT22" s="50"/>
      <c r="AU22" s="50"/>
      <c r="AV22" s="50"/>
      <c r="AW22" s="50"/>
      <c r="AX22" s="50"/>
      <c r="AY22" s="50"/>
      <c r="AZ22" s="50"/>
      <c r="BA22" s="50"/>
    </row>
    <row r="23" spans="3:53" ht="24" customHeight="1" x14ac:dyDescent="0.25">
      <c r="C23" s="7" t="s">
        <v>24</v>
      </c>
      <c r="D23" s="190" t="s">
        <v>89</v>
      </c>
      <c r="E23" s="191"/>
      <c r="F23" s="191"/>
      <c r="G23" s="191"/>
      <c r="H23" s="191"/>
      <c r="I23" s="192"/>
      <c r="J23" s="189" t="s">
        <v>91</v>
      </c>
      <c r="K23" s="189"/>
      <c r="L23" s="189"/>
      <c r="M23" s="189"/>
      <c r="N23" s="189"/>
      <c r="O23" s="189"/>
      <c r="S23" s="57" t="s">
        <v>6</v>
      </c>
      <c r="T23" s="58">
        <v>15.28</v>
      </c>
      <c r="U23" s="58">
        <v>13.67</v>
      </c>
      <c r="V23" s="58">
        <v>13.67</v>
      </c>
      <c r="W23" s="58">
        <v>13.39</v>
      </c>
      <c r="AA23" s="57" t="s">
        <v>6</v>
      </c>
      <c r="AB23" s="118">
        <v>19.18</v>
      </c>
      <c r="AC23" s="118">
        <v>17.52</v>
      </c>
      <c r="AD23" s="118">
        <v>17.52</v>
      </c>
      <c r="AE23" s="118">
        <v>17.239999999999998</v>
      </c>
      <c r="AK23" s="47"/>
      <c r="AM23" s="47"/>
      <c r="AN23" s="50"/>
      <c r="AO23" s="50"/>
      <c r="AP23" s="50"/>
      <c r="AQ23" s="50"/>
      <c r="AR23" s="50"/>
      <c r="AS23" s="50"/>
      <c r="AT23" s="50"/>
      <c r="AU23" s="50"/>
      <c r="AV23" s="50"/>
      <c r="AW23" s="50"/>
      <c r="AX23" s="50"/>
      <c r="AY23" s="50"/>
      <c r="AZ23" s="50"/>
      <c r="BA23" s="50"/>
    </row>
    <row r="24" spans="3:53" ht="24" customHeight="1" x14ac:dyDescent="0.25">
      <c r="C24" s="8" t="s">
        <v>21</v>
      </c>
      <c r="D24" s="84">
        <f>J7</f>
        <v>2294.16</v>
      </c>
      <c r="E24" s="85" t="s">
        <v>25</v>
      </c>
      <c r="F24" s="86">
        <f>D9</f>
        <v>400</v>
      </c>
      <c r="G24" s="87" t="s">
        <v>26</v>
      </c>
      <c r="H24" s="152">
        <f>IF(E5=6,D24*F24,"#N/A")</f>
        <v>917664</v>
      </c>
      <c r="I24" s="88" t="s">
        <v>18</v>
      </c>
      <c r="J24" s="84">
        <f>L7</f>
        <v>2294.16</v>
      </c>
      <c r="K24" s="85" t="s">
        <v>25</v>
      </c>
      <c r="L24" s="86">
        <f>D9</f>
        <v>400</v>
      </c>
      <c r="M24" s="87" t="s">
        <v>26</v>
      </c>
      <c r="N24" s="152">
        <f>IF(E5=6,J24*L24,"#N/A")</f>
        <v>917664</v>
      </c>
      <c r="O24" s="44" t="s">
        <v>18</v>
      </c>
      <c r="S24" s="57" t="s">
        <v>8</v>
      </c>
      <c r="T24" s="58">
        <v>13.76</v>
      </c>
      <c r="U24" s="58">
        <v>12.71</v>
      </c>
      <c r="V24" s="58">
        <v>12.71</v>
      </c>
      <c r="W24" s="58">
        <v>12.34</v>
      </c>
      <c r="AA24" s="57" t="s">
        <v>8</v>
      </c>
      <c r="AB24" s="118">
        <v>17.66</v>
      </c>
      <c r="AC24" s="118">
        <v>16.559999999999999</v>
      </c>
      <c r="AD24" s="118">
        <v>16.559999999999999</v>
      </c>
      <c r="AE24" s="118">
        <v>16.190000000000001</v>
      </c>
      <c r="AK24" s="47"/>
      <c r="AM24" s="47"/>
      <c r="AN24" s="50"/>
      <c r="AO24" s="50"/>
      <c r="AP24" s="50"/>
      <c r="AQ24" s="50"/>
      <c r="AR24" s="50"/>
      <c r="AS24" s="50"/>
      <c r="AT24" s="50"/>
      <c r="AU24" s="50"/>
      <c r="AV24" s="50"/>
      <c r="AW24" s="50"/>
      <c r="AX24" s="50"/>
      <c r="AY24" s="50"/>
      <c r="AZ24" s="50"/>
      <c r="BA24" s="50"/>
    </row>
    <row r="25" spans="3:53" ht="24" customHeight="1" x14ac:dyDescent="0.25">
      <c r="C25" s="8" t="s">
        <v>22</v>
      </c>
      <c r="D25" s="84">
        <f>H24</f>
        <v>917664</v>
      </c>
      <c r="E25" s="85" t="s">
        <v>25</v>
      </c>
      <c r="F25" s="89">
        <f>(85-D11)/100</f>
        <v>-0.15</v>
      </c>
      <c r="G25" s="90" t="str">
        <f>IF(F25&gt;0,"（割増）",IF(F25&lt;0,"（割引）",""))</f>
        <v>（割引）</v>
      </c>
      <c r="H25" s="153">
        <f>IF(E5=6,IF(D11="","",D25*F25),"#N/A")</f>
        <v>-137649.60000000001</v>
      </c>
      <c r="I25" s="91" t="s">
        <v>18</v>
      </c>
      <c r="J25" s="84">
        <f>N24</f>
        <v>917664</v>
      </c>
      <c r="K25" s="85" t="s">
        <v>25</v>
      </c>
      <c r="L25" s="89">
        <f>(85-D11)/100</f>
        <v>-0.15</v>
      </c>
      <c r="M25" s="90" t="str">
        <f>IF(L25&gt;0,"（割増）",IF(L25&lt;0,"（割引）",""))</f>
        <v>（割引）</v>
      </c>
      <c r="N25" s="153">
        <f>IF(E5=6,IF(D11="","",J25*L25),"#N/A")</f>
        <v>-137649.60000000001</v>
      </c>
      <c r="O25" s="44" t="s">
        <v>18</v>
      </c>
      <c r="S25" s="62"/>
      <c r="T25" s="63"/>
      <c r="U25" s="63"/>
      <c r="V25" s="63"/>
      <c r="W25" s="63"/>
      <c r="X25" s="62"/>
      <c r="Y25" s="62"/>
      <c r="Z25" s="62"/>
      <c r="AA25" s="62"/>
      <c r="AB25" s="63"/>
      <c r="AC25" s="63"/>
      <c r="AD25" s="63"/>
      <c r="AE25" s="63"/>
      <c r="AF25" s="62"/>
      <c r="AG25" s="62"/>
      <c r="AH25" s="62"/>
      <c r="AI25" s="62"/>
      <c r="AK25" s="47"/>
      <c r="AM25" s="47"/>
      <c r="AN25" s="50"/>
      <c r="AO25" s="50"/>
      <c r="AP25" s="50"/>
      <c r="AQ25" s="50"/>
      <c r="AR25" s="50"/>
      <c r="AS25" s="50"/>
      <c r="AT25" s="50"/>
      <c r="AU25" s="50"/>
      <c r="AV25" s="50"/>
      <c r="AW25" s="50"/>
      <c r="AX25" s="50"/>
      <c r="AY25" s="50"/>
      <c r="AZ25" s="50"/>
      <c r="BA25" s="50"/>
    </row>
    <row r="26" spans="3:53" ht="24" customHeight="1" x14ac:dyDescent="0.25">
      <c r="C26" s="8" t="str">
        <f>IF(D12="夏季","電力量料金（夏季）","電力量料金（その他季）")</f>
        <v>電力量料金（その他季）</v>
      </c>
      <c r="D26" s="84">
        <f>IF(D12="夏季",J8,J9)</f>
        <v>15.28</v>
      </c>
      <c r="E26" s="85" t="s">
        <v>25</v>
      </c>
      <c r="F26" s="86">
        <f>$D$10</f>
        <v>500</v>
      </c>
      <c r="G26" s="92" t="s">
        <v>27</v>
      </c>
      <c r="H26" s="152">
        <f>IF(E5=6,D26*F26,"#N/A")</f>
        <v>7640</v>
      </c>
      <c r="I26" s="91" t="s">
        <v>18</v>
      </c>
      <c r="J26" s="84">
        <f>IF(D12="夏季",L8,L9)</f>
        <v>19.18</v>
      </c>
      <c r="K26" s="85" t="s">
        <v>25</v>
      </c>
      <c r="L26" s="86">
        <f>$D$10</f>
        <v>500</v>
      </c>
      <c r="M26" s="92" t="s">
        <v>27</v>
      </c>
      <c r="N26" s="152">
        <f>IF(E5=6,J26*L26,"#N/A")</f>
        <v>9590</v>
      </c>
      <c r="O26" s="44" t="s">
        <v>18</v>
      </c>
      <c r="S26" s="46" t="s">
        <v>85</v>
      </c>
      <c r="AA26" s="46" t="s">
        <v>85</v>
      </c>
      <c r="AK26" s="47"/>
      <c r="AM26" s="47"/>
      <c r="AN26" s="50"/>
      <c r="AO26" s="50"/>
      <c r="AP26" s="50"/>
      <c r="AQ26" s="50"/>
      <c r="AR26" s="50"/>
      <c r="AS26" s="50"/>
      <c r="AT26" s="50"/>
      <c r="AU26" s="50"/>
      <c r="AV26" s="50"/>
      <c r="AW26" s="50"/>
      <c r="AX26" s="50"/>
      <c r="AY26" s="50"/>
      <c r="AZ26" s="50"/>
      <c r="BA26" s="50"/>
    </row>
    <row r="27" spans="3:53" ht="24" customHeight="1" x14ac:dyDescent="0.25">
      <c r="C27" s="8" t="s">
        <v>40</v>
      </c>
      <c r="D27" s="93">
        <f>J10</f>
        <v>2.4300000000000002</v>
      </c>
      <c r="E27" s="85" t="s">
        <v>25</v>
      </c>
      <c r="F27" s="86">
        <f>$D$10</f>
        <v>500</v>
      </c>
      <c r="G27" s="92" t="s">
        <v>27</v>
      </c>
      <c r="H27" s="153">
        <f>IF(E5=6,D27*F27,"#N/A")</f>
        <v>1215</v>
      </c>
      <c r="I27" s="91" t="s">
        <v>18</v>
      </c>
      <c r="J27" s="94">
        <f>L10</f>
        <v>-1.85</v>
      </c>
      <c r="K27" s="85" t="s">
        <v>25</v>
      </c>
      <c r="L27" s="86">
        <f>$D$10</f>
        <v>500</v>
      </c>
      <c r="M27" s="92" t="s">
        <v>27</v>
      </c>
      <c r="N27" s="153">
        <f>IF(E5=6,J27*L27,"#N/A")</f>
        <v>-925</v>
      </c>
      <c r="O27" s="44" t="s">
        <v>18</v>
      </c>
      <c r="S27" s="161" t="s">
        <v>92</v>
      </c>
      <c r="T27" s="158" t="s">
        <v>11</v>
      </c>
      <c r="U27" s="159"/>
      <c r="V27" s="159"/>
      <c r="W27" s="160"/>
      <c r="Y27" s="55" t="s">
        <v>70</v>
      </c>
      <c r="AA27" s="161" t="s">
        <v>92</v>
      </c>
      <c r="AB27" s="158" t="s">
        <v>11</v>
      </c>
      <c r="AC27" s="159"/>
      <c r="AD27" s="159"/>
      <c r="AE27" s="160"/>
      <c r="AG27" s="56" t="s">
        <v>70</v>
      </c>
      <c r="AK27" s="47"/>
      <c r="AM27" s="47"/>
      <c r="AN27" s="50"/>
      <c r="AO27" s="50"/>
      <c r="AP27" s="50"/>
      <c r="AQ27" s="50"/>
      <c r="AR27" s="50"/>
      <c r="AS27" s="50"/>
      <c r="AT27" s="50"/>
      <c r="AU27" s="50"/>
      <c r="AV27" s="50"/>
      <c r="AW27" s="50"/>
      <c r="AX27" s="50"/>
      <c r="AY27" s="50"/>
      <c r="AZ27" s="50"/>
      <c r="BA27" s="50"/>
    </row>
    <row r="28" spans="3:53" ht="24" customHeight="1" x14ac:dyDescent="0.25">
      <c r="C28" s="8" t="s">
        <v>58</v>
      </c>
      <c r="D28" s="178" t="str">
        <f>J11</f>
        <v>－</v>
      </c>
      <c r="E28" s="179"/>
      <c r="F28" s="179"/>
      <c r="G28" s="179"/>
      <c r="H28" s="179"/>
      <c r="I28" s="180"/>
      <c r="J28" s="94">
        <f>L11</f>
        <v>0.02</v>
      </c>
      <c r="K28" s="85" t="s">
        <v>25</v>
      </c>
      <c r="L28" s="86">
        <f>$D$10</f>
        <v>500</v>
      </c>
      <c r="M28" s="92" t="s">
        <v>27</v>
      </c>
      <c r="N28" s="153">
        <f>IF(E5=6,J28*L28,"#N/A")</f>
        <v>10</v>
      </c>
      <c r="O28" s="44" t="s">
        <v>18</v>
      </c>
      <c r="S28" s="157"/>
      <c r="T28" s="54">
        <v>6</v>
      </c>
      <c r="U28" s="54">
        <v>20</v>
      </c>
      <c r="V28" s="54">
        <v>30</v>
      </c>
      <c r="W28" s="54">
        <v>70</v>
      </c>
      <c r="Y28" s="60" t="str">
        <f>IF($D$9&lt;500,"500kW未満","500kW以上")</f>
        <v>500kW未満</v>
      </c>
      <c r="AA28" s="157"/>
      <c r="AB28" s="54">
        <v>6</v>
      </c>
      <c r="AC28" s="54">
        <v>20</v>
      </c>
      <c r="AD28" s="54">
        <v>30</v>
      </c>
      <c r="AE28" s="54">
        <v>70</v>
      </c>
      <c r="AG28" s="60" t="str">
        <f>Y28</f>
        <v>500kW未満</v>
      </c>
      <c r="AK28" s="47"/>
      <c r="AM28" s="47"/>
      <c r="AN28" s="50"/>
      <c r="AO28" s="50"/>
      <c r="AP28" s="50"/>
      <c r="AQ28" s="50"/>
      <c r="AR28" s="50"/>
      <c r="AS28" s="50"/>
      <c r="AT28" s="50"/>
      <c r="AU28" s="50"/>
      <c r="AV28" s="50"/>
      <c r="AW28" s="50"/>
      <c r="AX28" s="50"/>
      <c r="AY28" s="50"/>
      <c r="AZ28" s="50"/>
      <c r="BA28" s="50"/>
    </row>
    <row r="29" spans="3:53" ht="24" customHeight="1" x14ac:dyDescent="0.25">
      <c r="C29" s="8" t="s">
        <v>41</v>
      </c>
      <c r="D29" s="93">
        <f>J12</f>
        <v>0</v>
      </c>
      <c r="E29" s="85" t="s">
        <v>25</v>
      </c>
      <c r="F29" s="86">
        <f>$D$10</f>
        <v>500</v>
      </c>
      <c r="G29" s="92" t="s">
        <v>27</v>
      </c>
      <c r="H29" s="153">
        <f>IF(E5=6,D29*F29,"#N/A")</f>
        <v>0</v>
      </c>
      <c r="I29" s="91" t="s">
        <v>18</v>
      </c>
      <c r="J29" s="94">
        <f>L12</f>
        <v>0</v>
      </c>
      <c r="K29" s="85" t="s">
        <v>25</v>
      </c>
      <c r="L29" s="86">
        <f>$D$10</f>
        <v>500</v>
      </c>
      <c r="M29" s="92" t="s">
        <v>27</v>
      </c>
      <c r="N29" s="153">
        <f>IF(E5=6,J29*L29,"#N/A")</f>
        <v>0</v>
      </c>
      <c r="O29" s="44" t="s">
        <v>18</v>
      </c>
      <c r="S29" s="57" t="s">
        <v>68</v>
      </c>
      <c r="T29" s="140">
        <v>2.4300000000000002</v>
      </c>
      <c r="U29" s="144">
        <v>4.18</v>
      </c>
      <c r="V29" s="144">
        <v>4.18</v>
      </c>
      <c r="W29" s="144">
        <v>4.18</v>
      </c>
      <c r="Y29" s="55" t="s">
        <v>38</v>
      </c>
      <c r="AA29" s="57" t="s">
        <v>68</v>
      </c>
      <c r="AB29" s="123">
        <v>-1.85</v>
      </c>
      <c r="AC29" s="123">
        <v>-0.05</v>
      </c>
      <c r="AD29" s="123">
        <v>-0.05</v>
      </c>
      <c r="AE29" s="123">
        <v>-0.05</v>
      </c>
      <c r="AF29" s="124"/>
      <c r="AG29" s="56" t="s">
        <v>39</v>
      </c>
      <c r="AK29" s="47"/>
      <c r="AM29" s="47"/>
      <c r="AN29" s="50"/>
      <c r="AO29" s="50"/>
      <c r="AP29" s="50"/>
      <c r="AQ29" s="50"/>
      <c r="AR29" s="50"/>
      <c r="AS29" s="50"/>
      <c r="AT29" s="50"/>
      <c r="AU29" s="50"/>
      <c r="AV29" s="50"/>
      <c r="AW29" s="50"/>
      <c r="AX29" s="50"/>
      <c r="AY29" s="50"/>
      <c r="AZ29" s="50"/>
      <c r="BA29" s="50"/>
    </row>
    <row r="30" spans="3:53" ht="24" customHeight="1" x14ac:dyDescent="0.25">
      <c r="C30" s="8" t="s">
        <v>42</v>
      </c>
      <c r="D30" s="93">
        <f>J13</f>
        <v>1.4</v>
      </c>
      <c r="E30" s="85" t="s">
        <v>25</v>
      </c>
      <c r="F30" s="86">
        <f>$D$10</f>
        <v>500</v>
      </c>
      <c r="G30" s="92" t="s">
        <v>27</v>
      </c>
      <c r="H30" s="152">
        <f>IF(E5=6,ROUNDDOWN(D30*F30,0),"#N/A")</f>
        <v>700</v>
      </c>
      <c r="I30" s="91" t="s">
        <v>18</v>
      </c>
      <c r="J30" s="94">
        <f>L13</f>
        <v>1.4</v>
      </c>
      <c r="K30" s="85" t="s">
        <v>25</v>
      </c>
      <c r="L30" s="86">
        <f>$D$10</f>
        <v>500</v>
      </c>
      <c r="M30" s="92" t="s">
        <v>27</v>
      </c>
      <c r="N30" s="152">
        <f>IF(E5=6,ROUNDDOWN(J30*L30,0),"#N/A")</f>
        <v>700</v>
      </c>
      <c r="O30" s="44" t="s">
        <v>18</v>
      </c>
      <c r="S30" s="57" t="s">
        <v>69</v>
      </c>
      <c r="T30" s="140">
        <v>2.4300000000000002</v>
      </c>
      <c r="U30" s="144">
        <v>4.18</v>
      </c>
      <c r="V30" s="144">
        <v>4.18</v>
      </c>
      <c r="W30" s="144">
        <v>4.18</v>
      </c>
      <c r="Y30" s="122">
        <f>INDEX(T29:W30,MATCH(Y28,影響額試算!S29:S30,0),MATCH(D8,影響額試算!T28:W28,0))</f>
        <v>2.4300000000000002</v>
      </c>
      <c r="AA30" s="57" t="s">
        <v>69</v>
      </c>
      <c r="AB30" s="123">
        <v>-1.85</v>
      </c>
      <c r="AC30" s="123">
        <v>-0.05</v>
      </c>
      <c r="AD30" s="123">
        <v>-0.05</v>
      </c>
      <c r="AE30" s="123">
        <v>-0.05</v>
      </c>
      <c r="AF30" s="124"/>
      <c r="AG30" s="120">
        <f>INDEX(AB29:AE30,MATCH(AG28,影響額試算!AA29:AA30,0),MATCH(D8,影響額試算!AB28:AE28,0))</f>
        <v>-1.85</v>
      </c>
      <c r="AK30" s="47"/>
      <c r="AM30" s="47"/>
      <c r="AN30" s="50"/>
      <c r="AO30" s="50"/>
      <c r="AP30" s="50"/>
      <c r="AQ30" s="50"/>
      <c r="AR30" s="50"/>
      <c r="AS30" s="50"/>
      <c r="AT30" s="50"/>
      <c r="AU30" s="50"/>
      <c r="AV30" s="50"/>
      <c r="AW30" s="50"/>
      <c r="AX30" s="50"/>
      <c r="AY30" s="50"/>
      <c r="AZ30" s="50"/>
      <c r="BA30" s="50"/>
    </row>
    <row r="31" spans="3:53" ht="24" customHeight="1" x14ac:dyDescent="0.25">
      <c r="C31" s="9" t="s">
        <v>23</v>
      </c>
      <c r="D31" s="95"/>
      <c r="E31" s="96"/>
      <c r="F31" s="97"/>
      <c r="G31" s="175">
        <f>ROUNDDOWN((SUM(H24:H27,H29:H30)),0)</f>
        <v>789569</v>
      </c>
      <c r="H31" s="175"/>
      <c r="I31" s="44" t="s">
        <v>18</v>
      </c>
      <c r="J31" s="95"/>
      <c r="K31" s="97"/>
      <c r="L31" s="98"/>
      <c r="M31" s="175">
        <f>ROUNDDOWN((SUM(N24:N30)),0)</f>
        <v>789389</v>
      </c>
      <c r="N31" s="175"/>
      <c r="O31" s="44" t="s">
        <v>18</v>
      </c>
      <c r="S31" s="62"/>
      <c r="T31" s="147"/>
      <c r="U31" s="148"/>
      <c r="V31" s="148"/>
      <c r="W31" s="148"/>
      <c r="Y31" s="149"/>
      <c r="AA31" s="62"/>
      <c r="AB31" s="147"/>
      <c r="AC31" s="148"/>
      <c r="AD31" s="148"/>
      <c r="AE31" s="148"/>
      <c r="AF31" s="147"/>
      <c r="AG31" s="150"/>
      <c r="AK31" s="47"/>
      <c r="AM31" s="47"/>
      <c r="AN31" s="50"/>
      <c r="AO31" s="50"/>
      <c r="AP31" s="50"/>
      <c r="AQ31" s="50"/>
      <c r="AR31" s="50"/>
      <c r="AS31" s="50"/>
      <c r="AT31" s="50"/>
      <c r="AU31" s="50"/>
      <c r="AV31" s="50"/>
      <c r="AW31" s="50"/>
      <c r="AX31" s="50"/>
      <c r="AY31" s="50"/>
      <c r="AZ31" s="50"/>
      <c r="BA31" s="50"/>
    </row>
    <row r="32" spans="3:53" ht="24" customHeight="1" x14ac:dyDescent="0.25">
      <c r="D32" s="99"/>
      <c r="E32" s="100"/>
      <c r="F32" s="101"/>
      <c r="G32" s="101"/>
      <c r="H32" s="101"/>
      <c r="I32" s="187" t="s">
        <v>43</v>
      </c>
      <c r="J32" s="187"/>
      <c r="K32" s="181">
        <f>IF(M31=G31,"0 円",(M31-G31))</f>
        <v>-180</v>
      </c>
      <c r="L32" s="181"/>
      <c r="M32" s="176"/>
      <c r="N32" s="101"/>
      <c r="O32" s="101"/>
      <c r="AA32" s="62" t="s">
        <v>86</v>
      </c>
      <c r="AB32" s="62"/>
      <c r="AC32" s="62"/>
      <c r="AD32" s="62"/>
      <c r="AE32" s="62"/>
      <c r="AF32" s="62"/>
      <c r="AG32" s="62"/>
      <c r="AK32" s="47"/>
      <c r="AM32" s="47"/>
      <c r="AN32" s="50"/>
      <c r="AO32" s="50"/>
      <c r="AP32" s="50"/>
      <c r="AQ32" s="50"/>
      <c r="AR32" s="50"/>
      <c r="AS32" s="50"/>
      <c r="AT32" s="50"/>
      <c r="AU32" s="50"/>
      <c r="AV32" s="50"/>
      <c r="AW32" s="50"/>
      <c r="AX32" s="50"/>
      <c r="AY32" s="50"/>
      <c r="AZ32" s="50"/>
      <c r="BA32" s="50"/>
    </row>
    <row r="33" spans="1:56" ht="24" customHeight="1" x14ac:dyDescent="0.25">
      <c r="D33" s="101"/>
      <c r="E33" s="100"/>
      <c r="F33" s="101"/>
      <c r="G33" s="101"/>
      <c r="H33" s="101"/>
      <c r="I33" s="188"/>
      <c r="J33" s="188"/>
      <c r="K33" s="182"/>
      <c r="L33" s="182"/>
      <c r="M33" s="177"/>
      <c r="N33" s="101"/>
      <c r="O33" s="101"/>
      <c r="AA33" s="161" t="s">
        <v>92</v>
      </c>
      <c r="AB33" s="158" t="s">
        <v>11</v>
      </c>
      <c r="AC33" s="159"/>
      <c r="AD33" s="159"/>
      <c r="AE33" s="160"/>
      <c r="AG33" s="56" t="s">
        <v>39</v>
      </c>
      <c r="AK33" s="47"/>
      <c r="AM33" s="47"/>
      <c r="AN33" s="50"/>
      <c r="AO33" s="50"/>
      <c r="AP33" s="50"/>
      <c r="AQ33" s="50"/>
      <c r="AR33" s="50"/>
      <c r="AS33" s="50"/>
      <c r="AT33" s="50"/>
      <c r="AU33" s="50"/>
      <c r="AV33" s="50"/>
      <c r="AW33" s="50"/>
      <c r="AX33" s="50"/>
      <c r="AY33" s="50"/>
      <c r="AZ33" s="50"/>
      <c r="BA33" s="50"/>
    </row>
    <row r="34" spans="1:56" ht="24" customHeight="1" x14ac:dyDescent="0.25">
      <c r="B34" s="21"/>
      <c r="D34" s="101"/>
      <c r="E34" s="100"/>
      <c r="F34" s="101"/>
      <c r="G34" s="101"/>
      <c r="H34" s="101"/>
      <c r="I34" s="101"/>
      <c r="J34" s="101"/>
      <c r="K34" s="101"/>
      <c r="L34" s="102"/>
      <c r="M34" s="43"/>
      <c r="N34" s="101"/>
      <c r="O34" s="101"/>
      <c r="AA34" s="157"/>
      <c r="AB34" s="54">
        <v>6</v>
      </c>
      <c r="AC34" s="54">
        <v>20</v>
      </c>
      <c r="AD34" s="54">
        <v>30</v>
      </c>
      <c r="AE34" s="54">
        <v>70</v>
      </c>
      <c r="AG34" s="120">
        <f>HLOOKUP($D$8,AB34:AE35,2,0)</f>
        <v>0.02</v>
      </c>
      <c r="AK34" s="47"/>
      <c r="AM34" s="47"/>
      <c r="AN34" s="50"/>
      <c r="AO34" s="50"/>
      <c r="AP34" s="50"/>
      <c r="AQ34" s="50"/>
      <c r="AR34" s="50"/>
      <c r="AS34" s="50"/>
      <c r="AT34" s="50"/>
      <c r="AU34" s="50"/>
      <c r="AV34" s="50"/>
      <c r="AW34" s="50"/>
      <c r="AX34" s="50"/>
      <c r="AY34" s="50"/>
      <c r="AZ34" s="50"/>
      <c r="BA34" s="50"/>
    </row>
    <row r="35" spans="1:56" ht="24" customHeight="1" x14ac:dyDescent="0.25">
      <c r="B35" s="32"/>
      <c r="H35" s="130"/>
      <c r="I35" s="186" t="str">
        <f>IF(E5=6,"",T50)</f>
        <v/>
      </c>
      <c r="J35" s="186"/>
      <c r="K35" s="186"/>
      <c r="L35" s="186"/>
      <c r="M35" s="186"/>
      <c r="N35" s="186"/>
      <c r="O35" s="186"/>
      <c r="AA35" s="57" t="s">
        <v>88</v>
      </c>
      <c r="AB35" s="121">
        <v>0.02</v>
      </c>
      <c r="AC35" s="121">
        <v>0.02</v>
      </c>
      <c r="AD35" s="121">
        <v>0.02</v>
      </c>
      <c r="AE35" s="121">
        <v>0.02</v>
      </c>
      <c r="AK35" s="47"/>
      <c r="AM35" s="47"/>
      <c r="AN35" s="50"/>
      <c r="AO35" s="50"/>
      <c r="AP35" s="50"/>
      <c r="AQ35" s="50"/>
      <c r="AR35" s="50"/>
      <c r="AS35" s="50"/>
      <c r="AT35" s="50"/>
      <c r="AU35" s="50"/>
      <c r="AV35" s="50"/>
      <c r="AW35" s="50"/>
      <c r="AX35" s="50"/>
      <c r="AY35" s="50"/>
      <c r="AZ35" s="50"/>
      <c r="BA35" s="50"/>
    </row>
    <row r="36" spans="1:56" ht="24" customHeight="1" x14ac:dyDescent="0.25">
      <c r="G36" s="130"/>
      <c r="H36" s="130"/>
      <c r="I36" s="130"/>
      <c r="J36" s="130"/>
      <c r="K36" s="130"/>
      <c r="L36" s="130"/>
      <c r="M36" s="154"/>
      <c r="N36" s="130"/>
      <c r="O36" s="130"/>
      <c r="S36" s="62"/>
      <c r="T36" s="62"/>
      <c r="U36" s="62"/>
      <c r="V36" s="62"/>
      <c r="W36" s="62"/>
      <c r="X36" s="62"/>
      <c r="Y36" s="62"/>
      <c r="Z36" s="62"/>
      <c r="AA36" s="62"/>
      <c r="AB36" s="151"/>
      <c r="AC36" s="151"/>
      <c r="AD36" s="151"/>
      <c r="AE36" s="151"/>
      <c r="AF36" s="62"/>
      <c r="AG36" s="62"/>
      <c r="AH36" s="62"/>
      <c r="AK36" s="156"/>
      <c r="AL36" s="156"/>
      <c r="AM36" s="156"/>
      <c r="AN36" s="156"/>
      <c r="AO36" s="156"/>
      <c r="AP36" s="156"/>
      <c r="AQ36" s="156"/>
      <c r="AR36" s="156"/>
      <c r="AS36" s="156"/>
      <c r="AT36" s="156"/>
      <c r="AU36" s="156"/>
      <c r="AV36" s="156"/>
      <c r="AW36" s="156"/>
      <c r="AX36" s="156"/>
      <c r="AY36" s="156"/>
      <c r="AZ36" s="67"/>
      <c r="BA36" s="67"/>
      <c r="BB36" s="68"/>
      <c r="BC36" s="68"/>
      <c r="BD36" s="23"/>
    </row>
    <row r="37" spans="1:56" ht="24" customHeight="1" x14ac:dyDescent="0.25">
      <c r="C37" s="27" t="s">
        <v>79</v>
      </c>
      <c r="M37" s="19"/>
      <c r="S37" s="62" t="s">
        <v>87</v>
      </c>
      <c r="T37" s="62"/>
      <c r="U37" s="62"/>
      <c r="V37" s="62"/>
      <c r="W37" s="62"/>
      <c r="X37" s="62"/>
      <c r="Y37" s="62"/>
      <c r="Z37" s="62"/>
      <c r="AA37" s="62" t="s">
        <v>87</v>
      </c>
      <c r="AB37" s="151"/>
      <c r="AC37" s="151"/>
      <c r="AD37" s="151"/>
      <c r="AE37" s="151"/>
      <c r="AF37" s="62"/>
      <c r="AG37" s="62"/>
      <c r="AH37" s="62"/>
      <c r="AJ37" s="64"/>
      <c r="AK37" s="70"/>
      <c r="AL37" s="70"/>
      <c r="AM37" s="70"/>
      <c r="AN37" s="70"/>
      <c r="AO37" s="70"/>
      <c r="AP37" s="70"/>
      <c r="AQ37" s="70"/>
      <c r="AR37" s="70"/>
      <c r="AS37" s="70"/>
      <c r="AT37" s="70"/>
      <c r="AU37" s="70"/>
      <c r="AV37" s="70"/>
      <c r="AW37" s="70"/>
      <c r="AX37" s="70"/>
      <c r="AY37" s="70"/>
      <c r="AZ37" s="68"/>
      <c r="BA37" s="68"/>
      <c r="BB37" s="68"/>
      <c r="BC37" s="68"/>
      <c r="BD37" s="23"/>
    </row>
    <row r="38" spans="1:56" ht="24" customHeight="1" x14ac:dyDescent="0.25">
      <c r="C38" s="18" t="s">
        <v>82</v>
      </c>
      <c r="D38" s="11"/>
      <c r="E38" s="142"/>
      <c r="F38" s="11"/>
      <c r="G38" s="11"/>
      <c r="H38" s="11"/>
      <c r="I38" s="11"/>
      <c r="J38" s="11"/>
      <c r="K38" s="11"/>
      <c r="L38" s="143"/>
      <c r="M38" s="21"/>
      <c r="S38" s="46" t="s">
        <v>6</v>
      </c>
      <c r="AA38" s="46" t="s">
        <v>6</v>
      </c>
      <c r="AJ38" s="70"/>
      <c r="AK38" s="62"/>
      <c r="AL38" s="62"/>
      <c r="AM38" s="68"/>
      <c r="AN38" s="68"/>
      <c r="AO38" s="68"/>
      <c r="AP38" s="68"/>
      <c r="AQ38" s="68"/>
      <c r="AR38" s="68"/>
      <c r="AS38" s="68"/>
      <c r="AT38" s="68"/>
      <c r="AU38" s="68"/>
      <c r="AV38" s="68"/>
      <c r="AW38" s="68"/>
      <c r="AX38" s="68"/>
      <c r="AY38" s="68"/>
      <c r="AZ38" s="68"/>
      <c r="BA38" s="68"/>
      <c r="BB38" s="68"/>
      <c r="BC38" s="68"/>
      <c r="BD38" s="23"/>
    </row>
    <row r="39" spans="1:56" ht="24" customHeight="1" x14ac:dyDescent="0.25">
      <c r="C39" s="11" t="s">
        <v>80</v>
      </c>
      <c r="D39" s="11"/>
      <c r="E39" s="142"/>
      <c r="F39" s="11"/>
      <c r="G39" s="11"/>
      <c r="H39" s="11"/>
      <c r="I39" s="11"/>
      <c r="J39" s="11"/>
      <c r="K39" s="11"/>
      <c r="L39" s="143"/>
      <c r="M39" s="20"/>
      <c r="S39" s="161" t="s">
        <v>92</v>
      </c>
      <c r="T39" s="158" t="s">
        <v>11</v>
      </c>
      <c r="U39" s="159"/>
      <c r="V39" s="159"/>
      <c r="W39" s="160"/>
      <c r="Y39" s="55" t="s">
        <v>70</v>
      </c>
      <c r="AA39" s="161" t="s">
        <v>92</v>
      </c>
      <c r="AB39" s="158" t="s">
        <v>11</v>
      </c>
      <c r="AC39" s="159"/>
      <c r="AD39" s="159"/>
      <c r="AE39" s="160"/>
      <c r="AG39" s="56" t="s">
        <v>70</v>
      </c>
      <c r="AI39" s="64"/>
      <c r="AJ39" s="62"/>
      <c r="AK39" s="156"/>
      <c r="AL39" s="156"/>
      <c r="AM39" s="156"/>
      <c r="AN39" s="156"/>
      <c r="AO39" s="156"/>
      <c r="AP39" s="156"/>
      <c r="AQ39" s="156"/>
      <c r="AR39" s="156"/>
      <c r="AS39" s="156"/>
      <c r="AT39" s="156"/>
      <c r="AU39" s="156"/>
      <c r="AV39" s="156"/>
      <c r="AW39" s="156"/>
      <c r="AX39" s="156"/>
      <c r="AY39" s="156"/>
      <c r="AZ39" s="67"/>
      <c r="BA39" s="67"/>
      <c r="BB39" s="68"/>
      <c r="BC39" s="68"/>
      <c r="BD39" s="23"/>
    </row>
    <row r="40" spans="1:56" ht="24" customHeight="1" x14ac:dyDescent="0.25">
      <c r="C40" s="11" t="s">
        <v>81</v>
      </c>
      <c r="D40" s="11"/>
      <c r="E40" s="142"/>
      <c r="F40" s="11"/>
      <c r="G40" s="11"/>
      <c r="H40" s="11"/>
      <c r="I40" s="11"/>
      <c r="J40" s="11"/>
      <c r="K40" s="11"/>
      <c r="L40" s="143"/>
      <c r="M40" s="20"/>
      <c r="S40" s="157"/>
      <c r="T40" s="54">
        <v>6</v>
      </c>
      <c r="U40" s="54">
        <v>20</v>
      </c>
      <c r="V40" s="54">
        <v>30</v>
      </c>
      <c r="W40" s="54">
        <v>70</v>
      </c>
      <c r="Y40" s="60" t="str">
        <f>IF(D9&lt;500,"500kW未満","500kW以上")</f>
        <v>500kW未満</v>
      </c>
      <c r="AA40" s="157"/>
      <c r="AB40" s="54">
        <v>6</v>
      </c>
      <c r="AC40" s="54">
        <v>20</v>
      </c>
      <c r="AD40" s="54">
        <v>30</v>
      </c>
      <c r="AE40" s="54">
        <v>70</v>
      </c>
      <c r="AG40" s="60" t="str">
        <f>Y40</f>
        <v>500kW未満</v>
      </c>
      <c r="AI40" s="70"/>
      <c r="AJ40" s="64"/>
      <c r="AK40" s="64"/>
      <c r="AL40" s="64"/>
      <c r="AM40" s="64"/>
      <c r="AN40" s="64"/>
      <c r="AO40" s="64"/>
      <c r="AP40" s="64"/>
      <c r="AQ40" s="64"/>
      <c r="AR40" s="64"/>
      <c r="AS40" s="64"/>
      <c r="AT40" s="64"/>
      <c r="AU40" s="64"/>
      <c r="AV40" s="64"/>
      <c r="AW40" s="64"/>
      <c r="AX40" s="64"/>
      <c r="AY40" s="64"/>
      <c r="AZ40" s="67"/>
      <c r="BA40" s="67"/>
      <c r="BB40" s="68"/>
      <c r="BC40" s="68"/>
      <c r="BD40" s="23"/>
    </row>
    <row r="41" spans="1:56" ht="24" customHeight="1" x14ac:dyDescent="0.25">
      <c r="S41" s="57" t="s">
        <v>68</v>
      </c>
      <c r="T41" s="141">
        <v>0</v>
      </c>
      <c r="U41" s="141">
        <v>0</v>
      </c>
      <c r="V41" s="141">
        <v>0</v>
      </c>
      <c r="W41" s="141">
        <v>0</v>
      </c>
      <c r="Y41" s="55" t="s">
        <v>38</v>
      </c>
      <c r="AA41" s="57" t="s">
        <v>68</v>
      </c>
      <c r="AB41" s="123">
        <v>0</v>
      </c>
      <c r="AC41" s="123">
        <v>0</v>
      </c>
      <c r="AD41" s="123">
        <v>0</v>
      </c>
      <c r="AE41" s="123">
        <v>0</v>
      </c>
      <c r="AG41" s="56" t="s">
        <v>39</v>
      </c>
      <c r="AI41" s="62"/>
      <c r="AJ41" s="64"/>
      <c r="AK41" s="65"/>
      <c r="AL41" s="65"/>
      <c r="AM41" s="65"/>
      <c r="AN41" s="65"/>
      <c r="AO41" s="65"/>
      <c r="AP41" s="65"/>
      <c r="AQ41" s="65"/>
      <c r="AR41" s="65"/>
      <c r="AS41" s="65"/>
      <c r="AT41" s="65"/>
      <c r="AU41" s="65"/>
      <c r="AV41" s="65"/>
      <c r="AW41" s="65"/>
      <c r="AX41" s="65"/>
      <c r="AY41" s="65"/>
      <c r="AZ41" s="67"/>
      <c r="BA41" s="67"/>
      <c r="BB41" s="72"/>
      <c r="BC41" s="72"/>
      <c r="BD41" s="23"/>
    </row>
    <row r="42" spans="1:56" ht="24" customHeight="1" x14ac:dyDescent="0.25">
      <c r="A42" s="28" t="s">
        <v>51</v>
      </c>
      <c r="B42" s="34"/>
      <c r="C42" s="20"/>
      <c r="D42" s="20"/>
      <c r="E42" s="20"/>
      <c r="F42" s="20"/>
      <c r="G42" s="20"/>
      <c r="H42" s="20"/>
      <c r="I42" s="20"/>
      <c r="J42" s="20"/>
      <c r="K42" s="20"/>
      <c r="L42" s="20"/>
      <c r="S42" s="57" t="s">
        <v>69</v>
      </c>
      <c r="T42" s="141">
        <v>0</v>
      </c>
      <c r="U42" s="141">
        <v>0</v>
      </c>
      <c r="V42" s="141">
        <v>0</v>
      </c>
      <c r="W42" s="141">
        <v>0</v>
      </c>
      <c r="Y42" s="120">
        <f>INDEX(T41:W42,MATCH(Y40,影響額試算!S41:S42,0),MATCH(D8,影響額試算!T40:W40,0))</f>
        <v>0</v>
      </c>
      <c r="AA42" s="57" t="s">
        <v>69</v>
      </c>
      <c r="AB42" s="123">
        <v>0</v>
      </c>
      <c r="AC42" s="123">
        <v>0</v>
      </c>
      <c r="AD42" s="123">
        <v>0</v>
      </c>
      <c r="AE42" s="123">
        <v>0</v>
      </c>
      <c r="AG42" s="120">
        <f>INDEX(AB41:AE42,MATCH(AG40,影響額試算!AA41:AA42,0),MATCH(D8,影響額試算!AB40:AE40,0))</f>
        <v>0</v>
      </c>
      <c r="AH42" s="70"/>
      <c r="AI42" s="64"/>
      <c r="AJ42" s="65"/>
      <c r="AK42" s="63"/>
      <c r="AL42" s="63"/>
      <c r="AM42" s="63"/>
      <c r="AN42" s="63"/>
      <c r="AO42" s="63"/>
      <c r="AP42" s="63"/>
      <c r="AQ42" s="63"/>
      <c r="AR42" s="73"/>
      <c r="AS42" s="73"/>
      <c r="AT42" s="73"/>
      <c r="AU42" s="73"/>
      <c r="AV42" s="73"/>
      <c r="AW42" s="73"/>
      <c r="AX42" s="73"/>
      <c r="AY42" s="73"/>
      <c r="AZ42" s="67"/>
      <c r="BA42" s="67"/>
      <c r="BB42" s="74"/>
      <c r="BC42" s="74"/>
      <c r="BD42" s="23"/>
    </row>
    <row r="43" spans="1:56" ht="24" customHeight="1" x14ac:dyDescent="0.25">
      <c r="B43" s="33"/>
      <c r="C43" s="33"/>
      <c r="D43" s="33"/>
      <c r="E43" s="33"/>
      <c r="F43" s="33"/>
      <c r="G43" s="33"/>
      <c r="H43" s="33"/>
      <c r="I43" s="33"/>
      <c r="J43" s="33"/>
      <c r="K43" s="33"/>
      <c r="L43" s="33"/>
      <c r="P43" s="18"/>
      <c r="S43" s="69" t="s">
        <v>8</v>
      </c>
      <c r="T43" s="62"/>
      <c r="U43" s="62"/>
      <c r="V43" s="62"/>
      <c r="W43" s="62"/>
      <c r="X43" s="62"/>
      <c r="Y43" s="62"/>
      <c r="Z43" s="62"/>
      <c r="AA43" s="69" t="s">
        <v>8</v>
      </c>
      <c r="AH43" s="62"/>
      <c r="AI43" s="64"/>
      <c r="AJ43" s="63"/>
      <c r="AK43" s="66"/>
      <c r="AL43" s="66"/>
      <c r="AM43" s="66"/>
      <c r="AN43" s="73"/>
      <c r="AO43" s="73"/>
      <c r="AP43" s="73"/>
      <c r="AQ43" s="63"/>
      <c r="AR43" s="73"/>
      <c r="AS43" s="73"/>
      <c r="AT43" s="73"/>
      <c r="AU43" s="73"/>
      <c r="AV43" s="73"/>
      <c r="AW43" s="73"/>
      <c r="AX43" s="73"/>
      <c r="AY43" s="73"/>
      <c r="AZ43" s="67"/>
      <c r="BA43" s="67"/>
      <c r="BB43" s="74"/>
      <c r="BC43" s="74"/>
      <c r="BD43" s="23"/>
    </row>
    <row r="44" spans="1:56" ht="25.5" customHeight="1" x14ac:dyDescent="0.25">
      <c r="A44" s="30"/>
      <c r="B44" s="35"/>
      <c r="C44" s="194" t="s">
        <v>47</v>
      </c>
      <c r="D44" s="194"/>
      <c r="E44" s="194"/>
      <c r="F44" s="194"/>
      <c r="G44" s="194"/>
      <c r="H44" s="194"/>
      <c r="I44" s="194"/>
      <c r="J44" s="194"/>
      <c r="K44" s="194"/>
      <c r="L44" s="194"/>
      <c r="P44" s="18"/>
      <c r="S44" s="161" t="s">
        <v>92</v>
      </c>
      <c r="T44" s="158" t="s">
        <v>11</v>
      </c>
      <c r="U44" s="159"/>
      <c r="V44" s="159"/>
      <c r="W44" s="160"/>
      <c r="Y44" s="55" t="s">
        <v>70</v>
      </c>
      <c r="AA44" s="161" t="s">
        <v>92</v>
      </c>
      <c r="AB44" s="158" t="s">
        <v>11</v>
      </c>
      <c r="AC44" s="159"/>
      <c r="AD44" s="159"/>
      <c r="AE44" s="160"/>
      <c r="AG44" s="56" t="s">
        <v>70</v>
      </c>
      <c r="AH44" s="64"/>
      <c r="AI44" s="65"/>
      <c r="AJ44" s="66"/>
      <c r="AK44" s="75"/>
      <c r="AL44" s="75"/>
      <c r="AM44" s="75"/>
      <c r="AN44" s="75"/>
      <c r="AO44" s="75"/>
      <c r="AP44" s="75"/>
      <c r="AQ44" s="75"/>
      <c r="AR44" s="75"/>
      <c r="AS44" s="75"/>
      <c r="AT44" s="75"/>
      <c r="AU44" s="75"/>
      <c r="AV44" s="75"/>
      <c r="AW44" s="75"/>
      <c r="AX44" s="75"/>
      <c r="AY44" s="75"/>
      <c r="AZ44" s="67"/>
      <c r="BA44" s="67"/>
      <c r="BB44" s="74"/>
      <c r="BC44" s="74"/>
      <c r="BD44" s="23"/>
    </row>
    <row r="45" spans="1:56" ht="24" customHeight="1" x14ac:dyDescent="0.25">
      <c r="A45" s="30"/>
      <c r="B45" s="35"/>
      <c r="C45" s="35" t="s">
        <v>53</v>
      </c>
      <c r="D45" s="35"/>
      <c r="E45" s="35"/>
      <c r="F45" s="35"/>
      <c r="G45" s="35"/>
      <c r="H45" s="35"/>
      <c r="I45" s="35"/>
      <c r="J45" s="35"/>
      <c r="K45" s="35"/>
      <c r="L45" s="35"/>
      <c r="P45" s="11"/>
      <c r="S45" s="157"/>
      <c r="T45" s="54">
        <v>6</v>
      </c>
      <c r="U45" s="54">
        <v>20</v>
      </c>
      <c r="V45" s="54">
        <v>30</v>
      </c>
      <c r="W45" s="54">
        <v>70</v>
      </c>
      <c r="Y45" s="60" t="str">
        <f>Y40</f>
        <v>500kW未満</v>
      </c>
      <c r="AA45" s="157"/>
      <c r="AB45" s="54">
        <v>6</v>
      </c>
      <c r="AC45" s="54">
        <v>20</v>
      </c>
      <c r="AD45" s="54">
        <v>30</v>
      </c>
      <c r="AE45" s="54">
        <v>70</v>
      </c>
      <c r="AG45" s="60" t="str">
        <f>Y40</f>
        <v>500kW未満</v>
      </c>
      <c r="AH45" s="64"/>
      <c r="AI45" s="63"/>
      <c r="AJ45" s="75"/>
      <c r="AK45" s="66"/>
      <c r="AL45" s="66"/>
      <c r="AM45" s="66"/>
      <c r="AN45" s="66"/>
      <c r="AO45" s="66"/>
      <c r="AP45" s="66"/>
      <c r="AQ45" s="66"/>
      <c r="AR45" s="66"/>
      <c r="AS45" s="66"/>
      <c r="AT45" s="66"/>
      <c r="AU45" s="66"/>
      <c r="AV45" s="66"/>
      <c r="AW45" s="66"/>
      <c r="AX45" s="66"/>
      <c r="AY45" s="66"/>
      <c r="AZ45" s="67"/>
      <c r="BA45" s="67"/>
      <c r="BB45" s="74"/>
      <c r="BC45" s="74"/>
      <c r="BD45" s="23"/>
    </row>
    <row r="46" spans="1:56" ht="21" x14ac:dyDescent="0.25">
      <c r="A46" s="30"/>
      <c r="B46" s="35"/>
      <c r="C46" s="35" t="s">
        <v>52</v>
      </c>
      <c r="D46" s="35"/>
      <c r="E46" s="35"/>
      <c r="F46" s="35"/>
      <c r="G46" s="35"/>
      <c r="H46" s="35"/>
      <c r="I46" s="35"/>
      <c r="J46" s="35"/>
      <c r="K46" s="35"/>
      <c r="L46" s="35"/>
      <c r="P46" s="11"/>
      <c r="S46" s="57" t="s">
        <v>68</v>
      </c>
      <c r="T46" s="141">
        <v>0</v>
      </c>
      <c r="U46" s="141">
        <v>0</v>
      </c>
      <c r="V46" s="141">
        <v>0</v>
      </c>
      <c r="W46" s="141">
        <v>0</v>
      </c>
      <c r="Y46" s="55" t="s">
        <v>38</v>
      </c>
      <c r="AA46" s="57" t="s">
        <v>68</v>
      </c>
      <c r="AB46" s="123">
        <v>0</v>
      </c>
      <c r="AC46" s="123">
        <v>0</v>
      </c>
      <c r="AD46" s="123">
        <v>0</v>
      </c>
      <c r="AE46" s="123">
        <v>0</v>
      </c>
      <c r="AG46" s="56" t="s">
        <v>39</v>
      </c>
      <c r="AH46" s="65"/>
      <c r="AI46" s="66"/>
      <c r="AJ46" s="66"/>
      <c r="AK46" s="62"/>
      <c r="AL46" s="62"/>
      <c r="AM46" s="62"/>
      <c r="AN46" s="62"/>
      <c r="AO46" s="67"/>
      <c r="AP46" s="67"/>
      <c r="AQ46" s="67"/>
      <c r="AR46" s="67"/>
      <c r="AS46" s="67"/>
      <c r="AT46" s="67"/>
      <c r="AU46" s="67"/>
      <c r="AV46" s="67"/>
      <c r="AW46" s="67"/>
      <c r="AX46" s="67"/>
      <c r="AY46" s="67"/>
      <c r="AZ46" s="67"/>
      <c r="BA46" s="67"/>
      <c r="BB46" s="68"/>
      <c r="BC46" s="68"/>
      <c r="BD46" s="23"/>
    </row>
    <row r="47" spans="1:56" ht="24" customHeight="1" x14ac:dyDescent="0.25">
      <c r="A47" s="29"/>
      <c r="B47" s="32"/>
      <c r="C47" s="35" t="s">
        <v>48</v>
      </c>
      <c r="D47" s="35"/>
      <c r="E47" s="35"/>
      <c r="F47" s="35"/>
      <c r="G47" s="35"/>
      <c r="H47" s="35"/>
      <c r="I47" s="35"/>
      <c r="J47" s="35"/>
      <c r="K47" s="35"/>
      <c r="L47" s="35"/>
      <c r="M47" s="18"/>
      <c r="N47" s="18"/>
      <c r="O47" s="18"/>
      <c r="P47" s="11"/>
      <c r="Q47" s="80"/>
      <c r="S47" s="57" t="s">
        <v>69</v>
      </c>
      <c r="T47" s="141">
        <v>0</v>
      </c>
      <c r="U47" s="141">
        <v>0</v>
      </c>
      <c r="V47" s="141">
        <v>0</v>
      </c>
      <c r="W47" s="141">
        <v>0</v>
      </c>
      <c r="Y47" s="120">
        <f>INDEX(T46:W47,MATCH(Y45,影響額試算!S46:S47,0),MATCH(D8,影響額試算!T45:W45,0))</f>
        <v>0</v>
      </c>
      <c r="AA47" s="57" t="s">
        <v>69</v>
      </c>
      <c r="AB47" s="123">
        <v>0</v>
      </c>
      <c r="AC47" s="123">
        <v>0</v>
      </c>
      <c r="AD47" s="123">
        <v>0</v>
      </c>
      <c r="AE47" s="123">
        <v>0</v>
      </c>
      <c r="AG47" s="120">
        <f>INDEX(AB46:AE47,MATCH(AG45,影響額試算!AA46:AA47,0),MATCH(D8,影響額試算!AB45:AE45,0))</f>
        <v>0</v>
      </c>
      <c r="AH47" s="73"/>
      <c r="AI47" s="75"/>
      <c r="AJ47" s="62"/>
      <c r="AK47" s="62"/>
      <c r="AL47" s="62"/>
      <c r="AM47" s="62"/>
      <c r="AN47" s="62"/>
      <c r="AO47" s="67"/>
      <c r="AP47" s="67"/>
      <c r="AQ47" s="67"/>
      <c r="AR47" s="67"/>
      <c r="AS47" s="67"/>
      <c r="AT47" s="67"/>
      <c r="AU47" s="67"/>
      <c r="AV47" s="67"/>
      <c r="AW47" s="67"/>
      <c r="AX47" s="67"/>
      <c r="AY47" s="67"/>
      <c r="AZ47" s="68"/>
      <c r="BA47" s="67"/>
      <c r="BB47" s="67"/>
      <c r="BC47" s="67"/>
      <c r="BD47" s="23"/>
    </row>
    <row r="48" spans="1:56" ht="24" customHeight="1" x14ac:dyDescent="0.25">
      <c r="B48" s="31"/>
      <c r="C48" s="35"/>
      <c r="D48" s="35"/>
      <c r="E48" s="35"/>
      <c r="F48" s="35"/>
      <c r="G48" s="35"/>
      <c r="H48" s="35"/>
      <c r="I48" s="35"/>
      <c r="J48" s="35"/>
      <c r="K48" s="35"/>
      <c r="L48" s="35"/>
      <c r="M48" s="18"/>
      <c r="N48" s="18"/>
      <c r="O48" s="18"/>
      <c r="P48" s="11"/>
      <c r="Q48" s="80"/>
      <c r="AH48" s="73"/>
      <c r="AI48" s="66"/>
      <c r="AJ48" s="62"/>
      <c r="AK48" s="64"/>
      <c r="AL48" s="64"/>
      <c r="AM48" s="156"/>
      <c r="AN48" s="156"/>
      <c r="AO48" s="156"/>
      <c r="AP48" s="156"/>
      <c r="AQ48" s="156"/>
      <c r="AR48" s="156"/>
      <c r="AS48" s="156"/>
      <c r="AT48" s="156"/>
      <c r="AU48" s="156"/>
      <c r="AV48" s="156"/>
      <c r="AW48" s="156"/>
      <c r="AX48" s="156"/>
      <c r="AY48" s="193"/>
      <c r="AZ48" s="193"/>
      <c r="BA48" s="67"/>
      <c r="BB48" s="67"/>
      <c r="BC48" s="77"/>
      <c r="BD48" s="23"/>
    </row>
    <row r="49" spans="1:56" ht="41.25" customHeight="1" x14ac:dyDescent="0.25">
      <c r="C49" s="36" t="s">
        <v>49</v>
      </c>
      <c r="D49" s="32"/>
      <c r="E49" s="37"/>
      <c r="F49" s="37"/>
      <c r="G49" s="37"/>
      <c r="H49" s="37"/>
      <c r="I49" s="37"/>
      <c r="J49" s="37"/>
      <c r="K49" s="37"/>
      <c r="L49" s="37"/>
      <c r="M49" s="11"/>
      <c r="N49" s="11"/>
      <c r="O49" s="11"/>
      <c r="P49" s="18"/>
      <c r="Q49" s="82"/>
      <c r="S49" s="62"/>
      <c r="AH49" s="75"/>
      <c r="AI49" s="62"/>
      <c r="AJ49" s="64"/>
      <c r="AK49" s="65"/>
      <c r="AL49" s="65"/>
      <c r="AM49" s="65"/>
      <c r="AN49" s="65"/>
      <c r="AO49" s="65"/>
      <c r="AP49" s="65"/>
      <c r="AQ49" s="65"/>
      <c r="AR49" s="65"/>
      <c r="AS49" s="65"/>
      <c r="AT49" s="65"/>
      <c r="AU49" s="65"/>
      <c r="AV49" s="65"/>
      <c r="AW49" s="65"/>
      <c r="AX49" s="65"/>
      <c r="AY49" s="65"/>
      <c r="AZ49" s="65"/>
      <c r="BA49" s="68"/>
      <c r="BB49" s="67"/>
      <c r="BC49" s="68"/>
      <c r="BD49" s="23"/>
    </row>
    <row r="50" spans="1:56" ht="48.75" customHeight="1" x14ac:dyDescent="0.25">
      <c r="C50" s="38" t="s">
        <v>50</v>
      </c>
      <c r="D50" s="32"/>
      <c r="E50" s="39"/>
      <c r="F50" s="32"/>
      <c r="G50" s="32"/>
      <c r="H50" s="32"/>
      <c r="I50" s="32"/>
      <c r="J50" s="32"/>
      <c r="K50" s="32"/>
      <c r="L50" s="40"/>
      <c r="M50" s="11"/>
      <c r="N50" s="11"/>
      <c r="O50" s="11"/>
      <c r="P50" s="18"/>
      <c r="Q50" s="82"/>
      <c r="S50" s="57" t="s">
        <v>71</v>
      </c>
      <c r="T50" s="203" t="s">
        <v>72</v>
      </c>
      <c r="U50" s="203"/>
      <c r="V50" s="203"/>
      <c r="W50" s="203"/>
      <c r="X50" s="203"/>
      <c r="Y50" s="203"/>
      <c r="AF50" s="62"/>
      <c r="AG50" s="63"/>
      <c r="AH50" s="66"/>
      <c r="AI50" s="62"/>
      <c r="AJ50" s="65"/>
      <c r="AK50" s="73"/>
      <c r="AL50" s="73"/>
      <c r="AM50" s="73"/>
      <c r="AN50" s="73"/>
      <c r="AO50" s="73"/>
      <c r="AP50" s="73"/>
      <c r="AQ50" s="73"/>
      <c r="AR50" s="73"/>
      <c r="AS50" s="73"/>
      <c r="AT50" s="73"/>
      <c r="AU50" s="73"/>
      <c r="AV50" s="73"/>
      <c r="AW50" s="73"/>
      <c r="AX50" s="73"/>
      <c r="AY50" s="73"/>
      <c r="AZ50" s="73"/>
      <c r="BA50" s="78"/>
      <c r="BB50" s="67"/>
      <c r="BC50" s="68"/>
      <c r="BD50" s="23"/>
    </row>
    <row r="51" spans="1:56" ht="48.75" customHeight="1" x14ac:dyDescent="0.25">
      <c r="M51" s="11"/>
      <c r="N51" s="11"/>
      <c r="O51" s="11"/>
      <c r="P51" s="18"/>
      <c r="Q51" s="82"/>
      <c r="AF51" s="62"/>
      <c r="AG51" s="76"/>
      <c r="AH51" s="62"/>
      <c r="AI51" s="64"/>
      <c r="AJ51" s="73"/>
      <c r="AK51" s="73"/>
      <c r="AL51" s="73"/>
      <c r="AM51" s="73"/>
      <c r="AN51" s="73"/>
      <c r="AO51" s="73"/>
      <c r="AP51" s="73"/>
      <c r="AQ51" s="73"/>
      <c r="AR51" s="73"/>
      <c r="AS51" s="73"/>
      <c r="AT51" s="73"/>
      <c r="AU51" s="73"/>
      <c r="AV51" s="73"/>
      <c r="AW51" s="73"/>
      <c r="AX51" s="73"/>
      <c r="AY51" s="73"/>
      <c r="AZ51" s="73"/>
      <c r="BA51" s="79"/>
      <c r="BB51" s="67"/>
      <c r="BC51" s="68"/>
      <c r="BD51" s="23"/>
    </row>
    <row r="52" spans="1:56" ht="24" customHeight="1" x14ac:dyDescent="0.25">
      <c r="A52" s="11"/>
      <c r="B52" s="11"/>
      <c r="C52" s="11"/>
      <c r="D52" s="11"/>
      <c r="E52" s="11"/>
      <c r="F52" s="11"/>
      <c r="G52" s="11"/>
      <c r="H52" s="11"/>
      <c r="I52" s="11"/>
      <c r="J52" s="11"/>
      <c r="K52" s="11"/>
      <c r="L52" s="11"/>
      <c r="M52" s="11"/>
      <c r="N52" s="11"/>
      <c r="O52" s="11"/>
      <c r="Q52" s="82"/>
      <c r="AF52" s="62"/>
      <c r="AG52" s="76"/>
      <c r="AH52" s="62"/>
      <c r="AI52" s="65"/>
      <c r="AJ52" s="73"/>
      <c r="AK52" s="73"/>
      <c r="AL52" s="73"/>
      <c r="AM52" s="73"/>
      <c r="AN52" s="73"/>
      <c r="AO52" s="73"/>
      <c r="AP52" s="73"/>
      <c r="AQ52" s="73"/>
      <c r="AR52" s="73"/>
      <c r="AS52" s="73"/>
      <c r="AT52" s="73"/>
      <c r="AU52" s="73"/>
      <c r="AV52" s="73"/>
      <c r="AW52" s="73"/>
      <c r="AX52" s="73"/>
      <c r="AY52" s="73"/>
      <c r="AZ52" s="73"/>
      <c r="BA52" s="67"/>
      <c r="BB52" s="67"/>
      <c r="BC52" s="68"/>
      <c r="BD52" s="23"/>
    </row>
    <row r="53" spans="1:56" ht="24" customHeight="1" x14ac:dyDescent="0.25">
      <c r="A53" s="18"/>
      <c r="B53" s="18"/>
      <c r="C53" s="18"/>
      <c r="D53" s="18"/>
      <c r="E53" s="18"/>
      <c r="F53" s="18"/>
      <c r="G53" s="18"/>
      <c r="H53" s="18"/>
      <c r="I53" s="18"/>
      <c r="J53" s="18"/>
      <c r="K53" s="18"/>
      <c r="L53" s="18"/>
      <c r="M53" s="18"/>
      <c r="N53" s="18"/>
      <c r="O53" s="18"/>
      <c r="Q53" s="80"/>
      <c r="S53" s="62"/>
      <c r="T53" s="62"/>
      <c r="AF53" s="103"/>
      <c r="AG53" s="76"/>
      <c r="AH53" s="64"/>
      <c r="AI53" s="73"/>
      <c r="AJ53" s="73"/>
      <c r="AK53" s="73"/>
      <c r="AL53" s="73"/>
      <c r="AM53" s="73"/>
      <c r="AN53" s="73"/>
      <c r="AO53" s="73"/>
      <c r="AP53" s="73"/>
      <c r="AQ53" s="73"/>
      <c r="AR53" s="73"/>
      <c r="AS53" s="73"/>
      <c r="AT53" s="73"/>
      <c r="AU53" s="73"/>
      <c r="AV53" s="73"/>
      <c r="AW53" s="73"/>
      <c r="AX53" s="73"/>
      <c r="AY53" s="73"/>
      <c r="AZ53" s="73"/>
      <c r="BA53" s="67"/>
      <c r="BB53" s="67"/>
      <c r="BC53" s="68"/>
      <c r="BD53" s="23"/>
    </row>
    <row r="54" spans="1:56" ht="24" customHeight="1" x14ac:dyDescent="0.25">
      <c r="A54" s="18"/>
      <c r="B54" s="18"/>
      <c r="C54" s="18"/>
      <c r="D54" s="18"/>
      <c r="E54" s="18"/>
      <c r="F54" s="18"/>
      <c r="G54" s="18"/>
      <c r="H54" s="18"/>
      <c r="I54" s="18"/>
      <c r="J54" s="18"/>
      <c r="K54" s="18"/>
      <c r="L54" s="18"/>
      <c r="M54" s="18"/>
      <c r="N54" s="18"/>
      <c r="O54" s="18"/>
      <c r="Q54" s="80"/>
      <c r="AF54" s="65"/>
      <c r="AG54" s="76"/>
      <c r="AH54" s="65"/>
      <c r="AI54" s="73"/>
      <c r="AJ54" s="73"/>
      <c r="AK54" s="73"/>
      <c r="AL54" s="73"/>
      <c r="AM54" s="73"/>
      <c r="AN54" s="73"/>
      <c r="AO54" s="73"/>
      <c r="AP54" s="73"/>
      <c r="AQ54" s="73"/>
      <c r="AR54" s="73"/>
      <c r="AS54" s="73"/>
      <c r="AT54" s="73"/>
      <c r="AU54" s="73"/>
      <c r="AV54" s="73"/>
      <c r="AW54" s="73"/>
      <c r="AX54" s="73"/>
      <c r="AY54" s="73"/>
      <c r="AZ54" s="73"/>
      <c r="BA54" s="68"/>
      <c r="BB54" s="67"/>
      <c r="BC54" s="68"/>
      <c r="BD54" s="23"/>
    </row>
    <row r="55" spans="1:56" ht="24" customHeight="1" x14ac:dyDescent="0.25">
      <c r="A55" s="18"/>
      <c r="B55" s="18"/>
      <c r="C55" s="18"/>
      <c r="D55" s="18"/>
      <c r="E55" s="18"/>
      <c r="F55" s="18"/>
      <c r="G55" s="18"/>
      <c r="H55" s="18"/>
      <c r="I55" s="18"/>
      <c r="J55" s="18"/>
      <c r="K55" s="18"/>
      <c r="L55" s="18"/>
      <c r="M55" s="18"/>
      <c r="N55" s="18"/>
      <c r="O55" s="18"/>
      <c r="Q55" s="80"/>
      <c r="AF55" s="63"/>
      <c r="AG55" s="62"/>
      <c r="AH55" s="63"/>
      <c r="AI55" s="73"/>
      <c r="AJ55" s="73"/>
      <c r="AK55" s="73"/>
      <c r="AL55" s="73"/>
      <c r="AM55" s="73"/>
      <c r="AN55" s="73"/>
      <c r="AO55" s="73"/>
      <c r="AP55" s="73"/>
      <c r="AQ55" s="73"/>
      <c r="AR55" s="73"/>
      <c r="AS55" s="73"/>
      <c r="AT55" s="73"/>
      <c r="AU55" s="73"/>
      <c r="AV55" s="73"/>
      <c r="AW55" s="73"/>
      <c r="AX55" s="73"/>
      <c r="AY55" s="73"/>
      <c r="AZ55" s="73"/>
      <c r="BA55" s="68"/>
      <c r="BB55" s="68"/>
      <c r="BC55" s="68"/>
      <c r="BD55" s="23"/>
    </row>
    <row r="56" spans="1:56" ht="24" customHeight="1" x14ac:dyDescent="0.25">
      <c r="T56" s="202"/>
      <c r="U56" s="202"/>
      <c r="V56" s="202"/>
      <c r="W56" s="202"/>
      <c r="X56" s="202"/>
      <c r="Y56" s="202"/>
      <c r="AF56" s="63"/>
      <c r="AG56" s="64"/>
      <c r="AH56" s="63"/>
      <c r="AI56" s="73"/>
      <c r="AJ56" s="73"/>
      <c r="AK56" s="73"/>
      <c r="AL56" s="73"/>
      <c r="AM56" s="73"/>
      <c r="AN56" s="73"/>
      <c r="AO56" s="73"/>
      <c r="AP56" s="73"/>
      <c r="AQ56" s="73"/>
      <c r="AR56" s="73"/>
      <c r="AS56" s="73"/>
      <c r="AT56" s="73"/>
      <c r="AU56" s="73"/>
      <c r="AV56" s="73"/>
      <c r="AW56" s="73"/>
      <c r="AX56" s="73"/>
      <c r="AY56" s="73"/>
      <c r="AZ56" s="73"/>
      <c r="BA56" s="68"/>
      <c r="BB56" s="72"/>
      <c r="BC56" s="68"/>
      <c r="BD56" s="23"/>
    </row>
    <row r="57" spans="1:56" ht="24" customHeight="1" x14ac:dyDescent="0.25">
      <c r="T57" s="139"/>
      <c r="U57" s="139"/>
      <c r="V57" s="139"/>
      <c r="W57" s="139"/>
      <c r="X57" s="139"/>
      <c r="Y57" s="139"/>
      <c r="AF57" s="63"/>
      <c r="AG57" s="65"/>
      <c r="AH57" s="63"/>
      <c r="AI57" s="73"/>
      <c r="AJ57" s="73"/>
      <c r="AK57" s="73"/>
      <c r="AL57" s="73"/>
      <c r="AM57" s="73"/>
      <c r="AN57" s="73"/>
      <c r="AO57" s="73"/>
      <c r="AP57" s="73"/>
      <c r="AQ57" s="73"/>
      <c r="AR57" s="73"/>
      <c r="AS57" s="73"/>
      <c r="AT57" s="73"/>
      <c r="AU57" s="73"/>
      <c r="AV57" s="73"/>
      <c r="AW57" s="73"/>
      <c r="AX57" s="73"/>
      <c r="AY57" s="73"/>
      <c r="AZ57" s="73"/>
      <c r="BA57" s="68"/>
      <c r="BB57" s="79"/>
      <c r="BC57" s="68"/>
      <c r="BD57" s="23"/>
    </row>
    <row r="58" spans="1:56" ht="24" customHeight="1" x14ac:dyDescent="0.25">
      <c r="AF58" s="63"/>
      <c r="AG58" s="63"/>
      <c r="AH58" s="63"/>
      <c r="AI58" s="73"/>
      <c r="AJ58" s="73"/>
      <c r="AK58" s="62"/>
      <c r="AL58" s="62"/>
      <c r="AM58" s="68"/>
      <c r="AN58" s="68"/>
      <c r="AO58" s="68"/>
      <c r="AP58" s="68"/>
      <c r="AQ58" s="68"/>
      <c r="AR58" s="68"/>
      <c r="AS58" s="68"/>
      <c r="AT58" s="68"/>
      <c r="AU58" s="68"/>
      <c r="AV58" s="68"/>
      <c r="AW58" s="68"/>
      <c r="AX58" s="68"/>
      <c r="AY58" s="68"/>
      <c r="AZ58" s="68"/>
      <c r="BA58" s="68"/>
      <c r="BB58" s="68"/>
      <c r="BC58" s="68"/>
      <c r="BD58" s="23"/>
    </row>
    <row r="59" spans="1:56" ht="24" customHeight="1" x14ac:dyDescent="0.25">
      <c r="AF59" s="76"/>
      <c r="AG59" s="63"/>
      <c r="AH59" s="76"/>
      <c r="AI59" s="73"/>
      <c r="AJ59" s="62"/>
      <c r="AK59" s="64"/>
      <c r="AL59" s="64"/>
      <c r="AM59" s="156"/>
      <c r="AN59" s="156"/>
      <c r="AO59" s="156"/>
      <c r="AP59" s="156"/>
      <c r="AQ59" s="156"/>
      <c r="AR59" s="156"/>
      <c r="AS59" s="156"/>
      <c r="AT59" s="156"/>
      <c r="AU59" s="156"/>
      <c r="AV59" s="156"/>
      <c r="AW59" s="156"/>
      <c r="AX59" s="156"/>
      <c r="AY59" s="193"/>
      <c r="AZ59" s="193"/>
      <c r="BA59" s="67"/>
      <c r="BB59" s="67"/>
      <c r="BC59" s="68"/>
      <c r="BD59" s="23"/>
    </row>
    <row r="60" spans="1:56" s="18" customFormat="1" ht="24" customHeight="1" x14ac:dyDescent="0.25">
      <c r="A60"/>
      <c r="B60"/>
      <c r="C60"/>
      <c r="D60"/>
      <c r="E60" s="1"/>
      <c r="F60"/>
      <c r="G60"/>
      <c r="H60"/>
      <c r="I60"/>
      <c r="J60"/>
      <c r="K60"/>
      <c r="L60" s="2"/>
      <c r="M60" s="2"/>
      <c r="N60"/>
      <c r="O60"/>
      <c r="P60"/>
      <c r="Q60" s="47"/>
      <c r="R60" s="80"/>
      <c r="S60" s="71"/>
      <c r="T60" s="62"/>
      <c r="U60" s="62"/>
      <c r="V60" s="62"/>
      <c r="W60" s="62"/>
      <c r="X60" s="62"/>
      <c r="Y60" s="62"/>
      <c r="Z60" s="62"/>
      <c r="AA60" s="46"/>
      <c r="AB60" s="46"/>
      <c r="AC60" s="46"/>
      <c r="AD60" s="46"/>
      <c r="AE60" s="46"/>
      <c r="AF60" s="76"/>
      <c r="AG60" s="63"/>
      <c r="AH60" s="76"/>
      <c r="AI60" s="73"/>
      <c r="AJ60" s="64"/>
      <c r="AK60" s="65"/>
      <c r="AL60" s="65"/>
      <c r="AM60" s="65"/>
      <c r="AN60" s="65"/>
      <c r="AO60" s="65"/>
      <c r="AP60" s="65"/>
      <c r="AQ60" s="65"/>
      <c r="AR60" s="65"/>
      <c r="AS60" s="65"/>
      <c r="AT60" s="65"/>
      <c r="AU60" s="65"/>
      <c r="AV60" s="65"/>
      <c r="AW60" s="65"/>
      <c r="AX60" s="65"/>
      <c r="AY60" s="65"/>
      <c r="AZ60" s="65"/>
      <c r="BA60" s="68"/>
      <c r="BB60" s="67"/>
      <c r="BC60" s="68"/>
      <c r="BD60" s="24"/>
    </row>
    <row r="61" spans="1:56" s="18" customFormat="1" ht="24" customHeight="1" x14ac:dyDescent="0.25">
      <c r="A61"/>
      <c r="B61"/>
      <c r="C61"/>
      <c r="D61"/>
      <c r="E61" s="1"/>
      <c r="F61"/>
      <c r="G61"/>
      <c r="H61"/>
      <c r="I61"/>
      <c r="J61"/>
      <c r="K61"/>
      <c r="L61" s="2"/>
      <c r="M61" s="2"/>
      <c r="N61"/>
      <c r="O61"/>
      <c r="P61"/>
      <c r="Q61" s="47"/>
      <c r="R61" s="80"/>
      <c r="S61" s="62"/>
      <c r="T61" s="62"/>
      <c r="U61" s="62"/>
      <c r="V61" s="62"/>
      <c r="W61" s="62"/>
      <c r="X61" s="62"/>
      <c r="Y61" s="62"/>
      <c r="Z61" s="62"/>
      <c r="AA61" s="62"/>
      <c r="AB61" s="62"/>
      <c r="AC61" s="62"/>
      <c r="AD61" s="62"/>
      <c r="AE61" s="62"/>
      <c r="AF61" s="76"/>
      <c r="AG61" s="63"/>
      <c r="AH61" s="76"/>
      <c r="AI61" s="62"/>
      <c r="AJ61" s="65"/>
      <c r="AK61" s="63"/>
      <c r="AL61" s="63"/>
      <c r="AM61" s="63"/>
      <c r="AN61" s="63"/>
      <c r="AO61" s="63"/>
      <c r="AP61" s="73"/>
      <c r="AQ61" s="73"/>
      <c r="AR61" s="73"/>
      <c r="AS61" s="73"/>
      <c r="AT61" s="73"/>
      <c r="AU61" s="73"/>
      <c r="AV61" s="73"/>
      <c r="AW61" s="73"/>
      <c r="AX61" s="73"/>
      <c r="AY61" s="73"/>
      <c r="AZ61" s="73"/>
      <c r="BA61" s="68"/>
      <c r="BB61" s="67"/>
      <c r="BC61" s="81"/>
      <c r="BD61" s="24"/>
    </row>
    <row r="62" spans="1:56" s="11" customFormat="1" ht="24" customHeight="1" x14ac:dyDescent="0.25">
      <c r="A62"/>
      <c r="B62"/>
      <c r="C62"/>
      <c r="D62"/>
      <c r="E62" s="1"/>
      <c r="F62"/>
      <c r="G62"/>
      <c r="H62"/>
      <c r="I62"/>
      <c r="J62"/>
      <c r="K62"/>
      <c r="L62" s="2"/>
      <c r="M62" s="2"/>
      <c r="N62"/>
      <c r="O62"/>
      <c r="P62"/>
      <c r="Q62" s="47"/>
      <c r="R62" s="82"/>
      <c r="S62" s="46"/>
      <c r="T62" s="114"/>
      <c r="U62" s="114"/>
      <c r="V62" s="114"/>
      <c r="W62" s="114"/>
      <c r="X62" s="114"/>
      <c r="Y62" s="114"/>
      <c r="Z62" s="114"/>
      <c r="AA62" s="46"/>
      <c r="AB62" s="46"/>
      <c r="AC62" s="46"/>
      <c r="AD62" s="46"/>
      <c r="AE62" s="46"/>
      <c r="AF62" s="76"/>
      <c r="AG62" s="63"/>
      <c r="AH62" s="76"/>
      <c r="AI62" s="64"/>
      <c r="AJ62" s="63"/>
      <c r="AK62" s="63"/>
      <c r="AL62" s="63"/>
      <c r="AM62" s="63"/>
      <c r="AN62" s="63"/>
      <c r="AO62" s="63"/>
      <c r="AP62" s="73"/>
      <c r="AQ62" s="73"/>
      <c r="AR62" s="73"/>
      <c r="AS62" s="73"/>
      <c r="AT62" s="73"/>
      <c r="AU62" s="73"/>
      <c r="AV62" s="73"/>
      <c r="AW62" s="73"/>
      <c r="AX62" s="73"/>
      <c r="AY62" s="73"/>
      <c r="AZ62" s="73"/>
      <c r="BA62" s="79"/>
      <c r="BB62" s="67"/>
      <c r="BC62" s="81"/>
      <c r="BD62" s="25"/>
    </row>
    <row r="63" spans="1:56" s="11" customFormat="1" ht="24" customHeight="1" x14ac:dyDescent="0.25">
      <c r="A63"/>
      <c r="B63"/>
      <c r="C63"/>
      <c r="D63"/>
      <c r="E63" s="1"/>
      <c r="F63"/>
      <c r="G63"/>
      <c r="H63"/>
      <c r="I63"/>
      <c r="J63"/>
      <c r="K63"/>
      <c r="L63" s="2"/>
      <c r="M63" s="2"/>
      <c r="N63"/>
      <c r="O63"/>
      <c r="P63"/>
      <c r="Q63" s="47"/>
      <c r="R63" s="82"/>
      <c r="S63" s="46"/>
      <c r="T63" s="46"/>
      <c r="U63" s="46"/>
      <c r="V63" s="46"/>
      <c r="W63" s="46"/>
      <c r="X63" s="46"/>
      <c r="Y63" s="46"/>
      <c r="Z63" s="46"/>
      <c r="AA63" s="46"/>
      <c r="AB63" s="46"/>
      <c r="AC63" s="46"/>
      <c r="AD63" s="46"/>
      <c r="AE63" s="46"/>
      <c r="AF63" s="62"/>
      <c r="AG63" s="63"/>
      <c r="AH63" s="62"/>
      <c r="AI63" s="65"/>
      <c r="AJ63" s="63"/>
      <c r="AK63" s="63"/>
      <c r="AL63" s="63"/>
      <c r="AM63" s="63"/>
      <c r="AN63" s="63"/>
      <c r="AO63" s="73"/>
      <c r="AP63" s="73"/>
      <c r="AQ63" s="73"/>
      <c r="AR63" s="73"/>
      <c r="AS63" s="73"/>
      <c r="AT63" s="73"/>
      <c r="AU63" s="73"/>
      <c r="AV63" s="73"/>
      <c r="AW63" s="73"/>
      <c r="AX63" s="73"/>
      <c r="AY63" s="73"/>
      <c r="AZ63" s="73"/>
      <c r="BA63" s="67"/>
      <c r="BB63" s="67"/>
      <c r="BC63" s="83"/>
      <c r="BD63" s="25"/>
    </row>
    <row r="64" spans="1:56" s="11" customFormat="1" ht="24" customHeight="1" x14ac:dyDescent="0.25">
      <c r="A64"/>
      <c r="B64"/>
      <c r="C64"/>
      <c r="D64"/>
      <c r="E64" s="1"/>
      <c r="F64"/>
      <c r="G64"/>
      <c r="H64"/>
      <c r="I64"/>
      <c r="J64"/>
      <c r="K64"/>
      <c r="L64" s="2"/>
      <c r="M64" s="2"/>
      <c r="N64"/>
      <c r="O64"/>
      <c r="P64"/>
      <c r="Q64" s="47"/>
      <c r="R64" s="82"/>
      <c r="S64" s="115"/>
      <c r="T64" s="115"/>
      <c r="U64" s="62"/>
      <c r="V64" s="73"/>
      <c r="W64" s="63"/>
      <c r="X64" s="63"/>
      <c r="Y64" s="63"/>
      <c r="Z64" s="63"/>
      <c r="AA64" s="63"/>
      <c r="AB64" s="63"/>
      <c r="AC64" s="63"/>
      <c r="AD64" s="63"/>
      <c r="AE64" s="63"/>
      <c r="AF64" s="64"/>
      <c r="AG64" s="63"/>
      <c r="AH64" s="64"/>
      <c r="AI64" s="63"/>
      <c r="AJ64" s="63"/>
      <c r="AK64" s="63"/>
      <c r="AL64" s="63"/>
      <c r="AM64" s="63"/>
      <c r="AN64" s="63"/>
      <c r="AO64" s="73"/>
      <c r="AP64" s="73"/>
      <c r="AQ64" s="73"/>
      <c r="AR64" s="73"/>
      <c r="AS64" s="73"/>
      <c r="AT64" s="73"/>
      <c r="AU64" s="73"/>
      <c r="AV64" s="73"/>
      <c r="AW64" s="73"/>
      <c r="AX64" s="73"/>
      <c r="AY64" s="73"/>
      <c r="AZ64" s="73"/>
      <c r="BA64" s="67"/>
      <c r="BB64" s="67"/>
      <c r="BC64" s="83"/>
      <c r="BD64" s="25"/>
    </row>
    <row r="65" spans="1:56" s="11" customFormat="1" ht="24" customHeight="1" x14ac:dyDescent="0.25">
      <c r="A65"/>
      <c r="B65"/>
      <c r="C65"/>
      <c r="D65"/>
      <c r="E65" s="1"/>
      <c r="F65"/>
      <c r="G65"/>
      <c r="H65"/>
      <c r="I65"/>
      <c r="J65"/>
      <c r="K65"/>
      <c r="L65" s="2"/>
      <c r="M65" s="2"/>
      <c r="N65"/>
      <c r="O65"/>
      <c r="P65"/>
      <c r="Q65" s="47"/>
      <c r="R65" s="82"/>
      <c r="S65" s="115"/>
      <c r="T65" s="115"/>
      <c r="U65" s="62"/>
      <c r="V65" s="73"/>
      <c r="W65" s="63"/>
      <c r="X65" s="63"/>
      <c r="Y65" s="63"/>
      <c r="Z65" s="63"/>
      <c r="AA65" s="63"/>
      <c r="AB65" s="63"/>
      <c r="AC65" s="63"/>
      <c r="AD65" s="63"/>
      <c r="AE65" s="63"/>
      <c r="AF65" s="65"/>
      <c r="AG65" s="63"/>
      <c r="AH65" s="65"/>
      <c r="AI65" s="63"/>
      <c r="AJ65" s="63"/>
      <c r="AK65" s="63"/>
      <c r="AL65" s="63"/>
      <c r="AM65" s="63"/>
      <c r="AN65" s="63"/>
      <c r="AO65" s="73"/>
      <c r="AP65" s="73"/>
      <c r="AQ65" s="73"/>
      <c r="AR65" s="73"/>
      <c r="AS65" s="73"/>
      <c r="AT65" s="73"/>
      <c r="AU65" s="73"/>
      <c r="AV65" s="73"/>
      <c r="AW65" s="73"/>
      <c r="AX65" s="73"/>
      <c r="AY65" s="73"/>
      <c r="AZ65" s="73"/>
      <c r="BA65" s="68"/>
      <c r="BB65" s="67"/>
      <c r="BC65" s="83"/>
      <c r="BD65" s="25"/>
    </row>
    <row r="66" spans="1:56" s="18" customFormat="1" ht="24" customHeight="1" x14ac:dyDescent="0.25">
      <c r="A66"/>
      <c r="B66"/>
      <c r="C66"/>
      <c r="D66"/>
      <c r="E66" s="1"/>
      <c r="F66"/>
      <c r="G66"/>
      <c r="H66"/>
      <c r="I66"/>
      <c r="J66"/>
      <c r="K66"/>
      <c r="L66" s="2"/>
      <c r="M66" s="2"/>
      <c r="N66"/>
      <c r="O66"/>
      <c r="P66"/>
      <c r="Q66" s="47"/>
      <c r="R66" s="80"/>
      <c r="S66" s="80"/>
      <c r="T66" s="80"/>
      <c r="U66" s="80"/>
      <c r="V66" s="80"/>
      <c r="W66" s="80"/>
      <c r="X66" s="80"/>
      <c r="Y66" s="80"/>
      <c r="Z66" s="80"/>
      <c r="AA66" s="80"/>
      <c r="AB66" s="80"/>
      <c r="AC66" s="80"/>
      <c r="AD66" s="80"/>
      <c r="AE66" s="80"/>
      <c r="AF66" s="63"/>
      <c r="AG66" s="80"/>
      <c r="AH66" s="63"/>
      <c r="AI66" s="63"/>
      <c r="AJ66" s="63"/>
      <c r="AK66" s="63"/>
      <c r="AL66" s="63"/>
      <c r="AM66" s="63"/>
      <c r="AN66" s="63"/>
      <c r="AO66" s="73"/>
      <c r="AP66" s="73"/>
      <c r="AQ66" s="73"/>
      <c r="AR66" s="73"/>
      <c r="AS66" s="73"/>
      <c r="AT66" s="73"/>
      <c r="AU66" s="73"/>
      <c r="AV66" s="73"/>
      <c r="AW66" s="73"/>
      <c r="AX66" s="73"/>
      <c r="AY66" s="73"/>
      <c r="AZ66" s="73"/>
      <c r="BA66" s="68"/>
      <c r="BB66" s="68"/>
      <c r="BC66" s="83"/>
      <c r="BD66" s="24"/>
    </row>
    <row r="67" spans="1:56" s="18" customFormat="1" ht="24" customHeight="1" x14ac:dyDescent="0.25">
      <c r="A67"/>
      <c r="B67"/>
      <c r="C67"/>
      <c r="D67"/>
      <c r="E67" s="1"/>
      <c r="F67"/>
      <c r="G67"/>
      <c r="H67"/>
      <c r="I67"/>
      <c r="J67"/>
      <c r="K67"/>
      <c r="L67" s="2"/>
      <c r="M67" s="2"/>
      <c r="N67"/>
      <c r="O67"/>
      <c r="P67"/>
      <c r="Q67" s="47"/>
      <c r="R67" s="80"/>
      <c r="S67" s="46"/>
      <c r="T67" s="46"/>
      <c r="U67" s="46"/>
      <c r="V67" s="46"/>
      <c r="W67" s="46"/>
      <c r="X67" s="46"/>
      <c r="Y67" s="46"/>
      <c r="Z67" s="46"/>
      <c r="AA67" s="46"/>
      <c r="AB67" s="46"/>
      <c r="AC67" s="46"/>
      <c r="AD67" s="46"/>
      <c r="AE67" s="46"/>
      <c r="AF67" s="63"/>
      <c r="AG67" s="46"/>
      <c r="AH67" s="63"/>
      <c r="AI67" s="63"/>
      <c r="AJ67" s="63"/>
      <c r="AK67" s="63"/>
      <c r="AL67" s="63"/>
      <c r="AM67" s="63"/>
      <c r="AN67" s="63"/>
      <c r="AO67" s="73"/>
      <c r="AP67" s="73"/>
      <c r="AQ67" s="73"/>
      <c r="AR67" s="73"/>
      <c r="AS67" s="73"/>
      <c r="AT67" s="73"/>
      <c r="AU67" s="73"/>
      <c r="AV67" s="73"/>
      <c r="AW67" s="73"/>
      <c r="AX67" s="73"/>
      <c r="AY67" s="73"/>
      <c r="AZ67" s="73"/>
      <c r="BA67" s="68"/>
      <c r="BB67" s="72"/>
      <c r="BC67" s="81"/>
      <c r="BD67" s="24"/>
    </row>
    <row r="68" spans="1:56" s="18" customFormat="1" ht="24" customHeight="1" x14ac:dyDescent="0.25">
      <c r="A68"/>
      <c r="B68"/>
      <c r="C68"/>
      <c r="D68"/>
      <c r="E68" s="1"/>
      <c r="F68"/>
      <c r="G68"/>
      <c r="H68"/>
      <c r="I68"/>
      <c r="J68"/>
      <c r="K68"/>
      <c r="L68" s="2"/>
      <c r="M68" s="2"/>
      <c r="N68"/>
      <c r="O68"/>
      <c r="P68"/>
      <c r="Q68" s="47"/>
      <c r="R68" s="80"/>
      <c r="S68" s="46"/>
      <c r="T68" s="46"/>
      <c r="U68" s="46"/>
      <c r="V68" s="46"/>
      <c r="W68" s="46"/>
      <c r="X68" s="46"/>
      <c r="Y68" s="46"/>
      <c r="Z68" s="46"/>
      <c r="AA68" s="46"/>
      <c r="AB68" s="46"/>
      <c r="AC68" s="46"/>
      <c r="AD68" s="46"/>
      <c r="AE68" s="46"/>
      <c r="AF68" s="63"/>
      <c r="AG68" s="46"/>
      <c r="AH68" s="63"/>
      <c r="AI68" s="63"/>
      <c r="AJ68" s="63"/>
      <c r="AK68" s="63"/>
      <c r="AL68" s="63"/>
      <c r="AM68" s="63"/>
      <c r="AN68" s="63"/>
      <c r="AO68" s="73"/>
      <c r="AP68" s="73"/>
      <c r="AQ68" s="73"/>
      <c r="AR68" s="73"/>
      <c r="AS68" s="73"/>
      <c r="AT68" s="73"/>
      <c r="AU68" s="73"/>
      <c r="AV68" s="73"/>
      <c r="AW68" s="73"/>
      <c r="AX68" s="73"/>
      <c r="AY68" s="73"/>
      <c r="AZ68" s="73"/>
      <c r="BA68" s="68"/>
      <c r="BB68" s="79"/>
      <c r="BC68" s="81"/>
      <c r="BD68" s="24"/>
    </row>
    <row r="69" spans="1:56" ht="21" x14ac:dyDescent="0.25">
      <c r="AF69" s="63"/>
      <c r="AH69" s="63"/>
      <c r="AI69" s="63"/>
      <c r="AJ69" s="63"/>
      <c r="AK69" s="80"/>
      <c r="AL69" s="80"/>
      <c r="AM69" s="80"/>
      <c r="AN69" s="80"/>
      <c r="AO69" s="80"/>
      <c r="AP69" s="80"/>
      <c r="AQ69" s="80"/>
      <c r="AR69" s="80"/>
      <c r="AS69" s="80"/>
      <c r="AT69" s="80"/>
      <c r="AU69" s="80"/>
      <c r="AV69" s="80"/>
      <c r="AW69" s="80"/>
      <c r="AX69" s="80"/>
      <c r="AY69" s="80"/>
      <c r="BB69" s="80"/>
      <c r="BC69" s="80"/>
    </row>
    <row r="70" spans="1:56" ht="21" x14ac:dyDescent="0.25">
      <c r="AF70" s="63"/>
      <c r="AH70" s="63"/>
      <c r="AI70" s="63"/>
      <c r="AJ70" s="80"/>
    </row>
    <row r="71" spans="1:56" x14ac:dyDescent="0.25">
      <c r="AF71" s="63"/>
      <c r="AH71" s="63"/>
      <c r="AI71" s="63"/>
    </row>
    <row r="72" spans="1:56" ht="21" x14ac:dyDescent="0.25">
      <c r="AF72" s="63"/>
      <c r="AH72" s="63"/>
      <c r="AI72" s="80"/>
    </row>
    <row r="73" spans="1:56" x14ac:dyDescent="0.25">
      <c r="AF73" s="63"/>
      <c r="AH73" s="63"/>
    </row>
    <row r="74" spans="1:56" ht="21" x14ac:dyDescent="0.25">
      <c r="AF74" s="80"/>
      <c r="AH74" s="80"/>
    </row>
  </sheetData>
  <sheetProtection algorithmName="SHA-512" hashValue="TMoI5MVt620V+3UMHWZoxf8zCnKYza1FI/lPccE+W0rdMB1TY08sYZVZCPHXrAkAJBtoj4TzAhlaWJD/WzIL3Q==" saltValue="QLKlSsCKjJsJNlGvR0qz0A==" spinCount="100000" sheet="1" selectLockedCells="1"/>
  <mergeCells count="67">
    <mergeCell ref="S44:S45"/>
    <mergeCell ref="T44:W44"/>
    <mergeCell ref="AA44:AA45"/>
    <mergeCell ref="AB44:AE44"/>
    <mergeCell ref="T56:Y56"/>
    <mergeCell ref="T50:Y50"/>
    <mergeCell ref="V2:V3"/>
    <mergeCell ref="C44:L44"/>
    <mergeCell ref="S21:S22"/>
    <mergeCell ref="T21:W21"/>
    <mergeCell ref="D11:E11"/>
    <mergeCell ref="A1:P2"/>
    <mergeCell ref="S2:S3"/>
    <mergeCell ref="S10:S11"/>
    <mergeCell ref="D8:E8"/>
    <mergeCell ref="D9:E9"/>
    <mergeCell ref="D10:E10"/>
    <mergeCell ref="H11:I11"/>
    <mergeCell ref="S4:S7"/>
    <mergeCell ref="C6:F6"/>
    <mergeCell ref="H8:H9"/>
    <mergeCell ref="T16:W16"/>
    <mergeCell ref="AY59:AZ59"/>
    <mergeCell ref="AM59:AX59"/>
    <mergeCell ref="AY48:AZ48"/>
    <mergeCell ref="AM48:AX48"/>
    <mergeCell ref="AW39:AY39"/>
    <mergeCell ref="AK39:AV39"/>
    <mergeCell ref="AB39:AE39"/>
    <mergeCell ref="AA33:AA34"/>
    <mergeCell ref="AB33:AE33"/>
    <mergeCell ref="K32:L33"/>
    <mergeCell ref="AB10:AE10"/>
    <mergeCell ref="AA16:AA17"/>
    <mergeCell ref="AB16:AE16"/>
    <mergeCell ref="S16:S17"/>
    <mergeCell ref="T10:W10"/>
    <mergeCell ref="S39:S40"/>
    <mergeCell ref="T39:W39"/>
    <mergeCell ref="C22:O22"/>
    <mergeCell ref="I35:O35"/>
    <mergeCell ref="I32:J33"/>
    <mergeCell ref="J23:O23"/>
    <mergeCell ref="D23:I23"/>
    <mergeCell ref="H13:I13"/>
    <mergeCell ref="L6:M6"/>
    <mergeCell ref="H6:I6"/>
    <mergeCell ref="AA39:AA40"/>
    <mergeCell ref="G31:H31"/>
    <mergeCell ref="AA10:AA11"/>
    <mergeCell ref="M31:N31"/>
    <mergeCell ref="M32:M33"/>
    <mergeCell ref="D28:I28"/>
    <mergeCell ref="D7:E7"/>
    <mergeCell ref="J6:K6"/>
    <mergeCell ref="D12:E12"/>
    <mergeCell ref="H10:I10"/>
    <mergeCell ref="H12:I12"/>
    <mergeCell ref="H7:I7"/>
    <mergeCell ref="AW36:AY36"/>
    <mergeCell ref="AA21:AA22"/>
    <mergeCell ref="AB21:AE21"/>
    <mergeCell ref="S27:S28"/>
    <mergeCell ref="T27:W27"/>
    <mergeCell ref="AA27:AA28"/>
    <mergeCell ref="AB27:AE27"/>
    <mergeCell ref="AK36:AV36"/>
  </mergeCells>
  <phoneticPr fontId="3"/>
  <dataValidations count="6">
    <dataValidation type="list" allowBlank="1" showInputMessage="1" showErrorMessage="1" sqref="D7:E7">
      <formula1>$T$2:$T$3</formula1>
    </dataValidation>
    <dataValidation type="list" allowBlank="1" showInputMessage="1" showErrorMessage="1" sqref="D8:E8">
      <formula1>$T$4:$T$7</formula1>
    </dataValidation>
    <dataValidation type="whole" showInputMessage="1" showErrorMessage="1" error="１～１００の整数で入力してください。" sqref="D11:E11">
      <formula1>1</formula1>
      <formula2>100</formula2>
    </dataValidation>
    <dataValidation type="whole" allowBlank="1" showInputMessage="1" showErrorMessage="1" error="1以上の整数をご入力ください。" sqref="D10:E10">
      <formula1>1</formula1>
      <formula2>9.99999999999999E+30</formula2>
    </dataValidation>
    <dataValidation type="whole" operator="greaterThanOrEqual" allowBlank="1" showInputMessage="1" showErrorMessage="1" error="1以上の整数をご入力ください。" sqref="D9:E9">
      <formula1>1</formula1>
    </dataValidation>
    <dataValidation type="list" allowBlank="1" showInputMessage="1" showErrorMessage="1" sqref="D12:E12">
      <formula1>$W$2:$W$3</formula1>
    </dataValidation>
  </dataValidations>
  <hyperlinks>
    <hyperlink ref="C50" r:id="rId1"/>
  </hyperlinks>
  <pageMargins left="0.59055118110236227" right="0.59055118110236227" top="0.59055118110236227" bottom="0.59055118110236227" header="0.31496062992125984" footer="0.31496062992125984"/>
  <pageSetup paperSize="9" scale="4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影響額試算</vt:lpstr>
      <vt:lpstr>影響額試算!Print_Area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影響額試算ツール</dc:title>
  <dc:creator>関西電力送配電株式会社</dc:creator>
  <cp:lastPrinted>2022-08-04T02:33:45Z</cp:lastPrinted>
  <dcterms:created xsi:type="dcterms:W3CDTF">2022-07-29T05:52:14Z</dcterms:created>
  <dcterms:modified xsi:type="dcterms:W3CDTF">2024-03-29T10:01:57Z</dcterms:modified>
</cp:coreProperties>
</file>